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4955" windowHeight="9450" activeTab="3"/>
  </bookViews>
  <sheets>
    <sheet name="言語性下位検査" sheetId="1" r:id="rId1"/>
    <sheet name="動作性下位検査" sheetId="2" r:id="rId2"/>
    <sheet name="全ての下位検査" sheetId="3" r:id="rId3"/>
    <sheet name="影響因" sheetId="6" r:id="rId4"/>
    <sheet name="(注)" sheetId="4" r:id="rId5"/>
  </sheets>
  <definedNames>
    <definedName name="_xlnm.Print_Area" localSheetId="3">影響因!$A$3:$Q$22</definedName>
    <definedName name="_xlnm.Print_Area" localSheetId="0">言語性下位検査!$A$1:$Q$25</definedName>
    <definedName name="_xlnm.Print_Area" localSheetId="2">全ての下位検査!$A$3:$Q$33</definedName>
    <definedName name="_xlnm.Print_Area" localSheetId="1">動作性下位検査!$A$3:$R$30</definedName>
  </definedNames>
  <calcPr calcId="145621"/>
</workbook>
</file>

<file path=xl/calcChain.xml><?xml version="1.0" encoding="utf-8"?>
<calcChain xmlns="http://schemas.openxmlformats.org/spreadsheetml/2006/main">
  <c r="P18" i="6" l="1"/>
  <c r="P14" i="6"/>
  <c r="P13" i="6"/>
  <c r="P12" i="6"/>
  <c r="P11" i="6"/>
  <c r="N17" i="6"/>
  <c r="N22" i="6"/>
  <c r="L18" i="6"/>
  <c r="P15" i="6"/>
  <c r="O15" i="6"/>
  <c r="M15" i="6"/>
  <c r="L15" i="6"/>
  <c r="L14" i="6"/>
  <c r="L12" i="6"/>
  <c r="L11" i="6"/>
  <c r="K22" i="6"/>
  <c r="K15" i="6"/>
  <c r="K14" i="6"/>
  <c r="J18" i="6"/>
  <c r="J14" i="6"/>
  <c r="J13" i="6"/>
  <c r="J12" i="6"/>
  <c r="J11" i="6"/>
  <c r="I17" i="6"/>
  <c r="H21" i="6"/>
  <c r="H20" i="6"/>
  <c r="G13" i="6"/>
  <c r="G12" i="6"/>
  <c r="G11" i="6"/>
  <c r="F21" i="6"/>
  <c r="F15" i="6"/>
  <c r="F14" i="6"/>
  <c r="F13" i="6"/>
  <c r="F12" i="6"/>
  <c r="F11" i="6"/>
  <c r="E17" i="6"/>
  <c r="D21" i="6"/>
  <c r="D20" i="6"/>
  <c r="P23" i="3"/>
  <c r="P12" i="3"/>
  <c r="O20" i="3"/>
  <c r="O32" i="3"/>
  <c r="O31" i="3"/>
  <c r="O27" i="3"/>
  <c r="O15" i="3"/>
  <c r="O29" i="3"/>
  <c r="N29" i="3"/>
  <c r="N27" i="3"/>
  <c r="N18" i="3"/>
  <c r="P10" i="3"/>
  <c r="P11" i="3"/>
  <c r="O11" i="3"/>
  <c r="N11" i="3"/>
  <c r="M18" i="3"/>
  <c r="O16" i="3"/>
  <c r="N16" i="3"/>
  <c r="M16" i="3"/>
  <c r="L23" i="3"/>
  <c r="L33" i="3"/>
  <c r="L25" i="3"/>
  <c r="L20" i="3"/>
  <c r="L19" i="3"/>
  <c r="L12" i="3"/>
  <c r="L10" i="3"/>
  <c r="K25" i="3"/>
  <c r="K18" i="3"/>
  <c r="K11" i="3"/>
  <c r="K10" i="3"/>
  <c r="J24" i="3"/>
  <c r="J23" i="3"/>
  <c r="J19" i="3"/>
  <c r="J12" i="3"/>
  <c r="J10" i="3"/>
  <c r="I32" i="3"/>
  <c r="I31" i="3"/>
  <c r="I28" i="3"/>
  <c r="I27" i="3"/>
  <c r="H24" i="3"/>
  <c r="H22" i="3"/>
  <c r="I15" i="3"/>
  <c r="H15" i="3"/>
  <c r="J33" i="3"/>
  <c r="G33" i="3"/>
  <c r="G24" i="3"/>
  <c r="G23" i="3"/>
  <c r="G19" i="3"/>
  <c r="G12" i="3"/>
  <c r="F33" i="3"/>
  <c r="F27" i="3"/>
  <c r="F24" i="3"/>
  <c r="F22" i="3"/>
  <c r="F19" i="3"/>
  <c r="F16" i="3"/>
  <c r="F12" i="3"/>
  <c r="G10" i="3"/>
  <c r="F10" i="3"/>
  <c r="E28" i="3"/>
  <c r="E27" i="3"/>
  <c r="E16" i="3"/>
  <c r="E15" i="3"/>
  <c r="E11" i="3"/>
  <c r="D22" i="3"/>
  <c r="D15" i="3"/>
  <c r="P30" i="2"/>
  <c r="P23" i="2"/>
  <c r="P14" i="2"/>
  <c r="O29" i="2"/>
  <c r="O26" i="2"/>
  <c r="O23" i="2"/>
  <c r="O21" i="2"/>
  <c r="O16" i="2"/>
  <c r="O15" i="2"/>
  <c r="N29" i="2"/>
  <c r="N26" i="2"/>
  <c r="N21" i="2"/>
  <c r="N19" i="2"/>
  <c r="N14" i="2"/>
  <c r="M30" i="2"/>
  <c r="M27" i="2"/>
  <c r="M26" i="2"/>
  <c r="M24" i="2"/>
  <c r="M20" i="2"/>
  <c r="M19" i="2"/>
  <c r="M14" i="2"/>
  <c r="L30" i="2"/>
  <c r="L27" i="2"/>
  <c r="L14" i="2"/>
  <c r="P11" i="2"/>
  <c r="O11" i="2"/>
  <c r="N11" i="2"/>
  <c r="M11" i="2"/>
  <c r="L11" i="2"/>
  <c r="K29" i="2"/>
  <c r="K20" i="2"/>
  <c r="K19" i="2"/>
  <c r="K16" i="2"/>
  <c r="K15" i="2"/>
  <c r="K12" i="2"/>
  <c r="J25" i="1"/>
  <c r="I24" i="1"/>
  <c r="I21" i="1"/>
  <c r="I17" i="1"/>
  <c r="H21" i="1"/>
  <c r="H20" i="1"/>
  <c r="H19" i="1"/>
  <c r="I11" i="1"/>
  <c r="H11" i="1"/>
  <c r="H25" i="1"/>
  <c r="G25" i="1"/>
  <c r="F25" i="1"/>
  <c r="F20" i="1"/>
  <c r="F19" i="1"/>
  <c r="F11" i="1"/>
  <c r="E24" i="1"/>
  <c r="E17" i="1"/>
  <c r="E16" i="1"/>
  <c r="E15" i="1"/>
  <c r="J12" i="1"/>
  <c r="G12" i="1"/>
  <c r="E12" i="1"/>
  <c r="D24" i="1"/>
  <c r="D20" i="1"/>
  <c r="D19" i="1"/>
  <c r="D16" i="1"/>
  <c r="D15" i="1"/>
  <c r="D12" i="1"/>
  <c r="R4" i="6" l="1"/>
  <c r="M3" i="6"/>
  <c r="P3" i="6"/>
  <c r="O3" i="6"/>
  <c r="L3" i="6"/>
  <c r="K3" i="6"/>
  <c r="I3" i="6"/>
  <c r="H3" i="6"/>
  <c r="G3" i="6"/>
  <c r="E3" i="6"/>
  <c r="D3" i="6"/>
  <c r="R4" i="3"/>
  <c r="M3" i="3"/>
  <c r="O3" i="3"/>
  <c r="L3" i="3"/>
  <c r="K3" i="3"/>
  <c r="H3" i="3"/>
  <c r="G3" i="3"/>
  <c r="D3" i="3"/>
  <c r="R6" i="2"/>
  <c r="R4" i="2"/>
  <c r="M3" i="2"/>
  <c r="P3" i="2"/>
  <c r="O3" i="2"/>
  <c r="L3" i="2"/>
  <c r="K3" i="2"/>
  <c r="I3" i="2"/>
  <c r="H3" i="2"/>
  <c r="G3" i="2"/>
  <c r="E3" i="2"/>
  <c r="D3" i="2"/>
  <c r="Q2" i="6"/>
  <c r="Q6" i="6"/>
  <c r="P2" i="6"/>
  <c r="P6" i="6"/>
  <c r="O2" i="6"/>
  <c r="O6" i="6"/>
  <c r="N2" i="6"/>
  <c r="N6" i="6"/>
  <c r="M2" i="6"/>
  <c r="M6" i="6"/>
  <c r="L2" i="6"/>
  <c r="L6" i="6"/>
  <c r="K2" i="6"/>
  <c r="K6" i="6"/>
  <c r="J2" i="6"/>
  <c r="J6" i="6"/>
  <c r="I2" i="6"/>
  <c r="I6" i="6"/>
  <c r="H2" i="6"/>
  <c r="H6" i="6"/>
  <c r="G2" i="6"/>
  <c r="G6" i="6"/>
  <c r="F2" i="6"/>
  <c r="E2" i="6"/>
  <c r="E6" i="6"/>
  <c r="D2" i="6"/>
  <c r="Q2" i="3"/>
  <c r="Q6" i="3"/>
  <c r="P2" i="3"/>
  <c r="P6" i="3"/>
  <c r="O2" i="3"/>
  <c r="O6" i="3"/>
  <c r="N2" i="3"/>
  <c r="N6" i="3"/>
  <c r="M2" i="3"/>
  <c r="M6" i="3"/>
  <c r="L2" i="3"/>
  <c r="L6" i="3"/>
  <c r="K2" i="3"/>
  <c r="K6" i="3"/>
  <c r="J2" i="3"/>
  <c r="J6" i="3"/>
  <c r="I2" i="3"/>
  <c r="I6" i="3"/>
  <c r="H2" i="3"/>
  <c r="H6" i="3"/>
  <c r="G2" i="3"/>
  <c r="G6" i="3"/>
  <c r="F2" i="3"/>
  <c r="E2" i="3"/>
  <c r="E6" i="3"/>
  <c r="D2" i="3"/>
  <c r="D6" i="3"/>
  <c r="Q2" i="2"/>
  <c r="Q6" i="2"/>
  <c r="P2" i="2"/>
  <c r="P6" i="2"/>
  <c r="O2" i="2"/>
  <c r="O6" i="2"/>
  <c r="N2" i="2"/>
  <c r="N6" i="2"/>
  <c r="M2" i="2"/>
  <c r="M6" i="2"/>
  <c r="L2" i="2"/>
  <c r="L6" i="2"/>
  <c r="K2" i="2"/>
  <c r="K6" i="2"/>
  <c r="J2" i="2"/>
  <c r="J6" i="2"/>
  <c r="I2" i="2"/>
  <c r="I6" i="2"/>
  <c r="H2" i="2"/>
  <c r="H6" i="2"/>
  <c r="G2" i="2"/>
  <c r="G6" i="2"/>
  <c r="F2" i="2"/>
  <c r="F6" i="2"/>
  <c r="E2" i="2"/>
  <c r="E6" i="2"/>
  <c r="D2" i="2"/>
  <c r="D6" i="2"/>
  <c r="F6" i="6"/>
  <c r="D6" i="6"/>
  <c r="F6" i="3"/>
  <c r="B26" i="1"/>
  <c r="J6" i="1"/>
  <c r="D6" i="1"/>
  <c r="E6" i="1"/>
  <c r="F6" i="1"/>
  <c r="G6" i="1"/>
  <c r="H6" i="1"/>
  <c r="K6" i="1"/>
  <c r="L6" i="1"/>
  <c r="M6" i="1"/>
  <c r="N6" i="1"/>
  <c r="O6" i="1"/>
  <c r="P6" i="1"/>
  <c r="I6" i="1"/>
  <c r="X8" i="6"/>
  <c r="X8" i="3"/>
  <c r="X8" i="2"/>
  <c r="X8" i="1"/>
  <c r="F3" i="6"/>
  <c r="J3" i="6"/>
  <c r="N3" i="6"/>
  <c r="F3" i="3"/>
  <c r="J3" i="3"/>
  <c r="N3" i="3"/>
  <c r="P3" i="3"/>
  <c r="E3" i="3"/>
  <c r="I3" i="3"/>
  <c r="F3" i="2"/>
  <c r="J3" i="2"/>
  <c r="N3" i="2"/>
  <c r="R6" i="1"/>
  <c r="R4" i="1"/>
  <c r="O3" i="1"/>
  <c r="R6" i="3"/>
  <c r="C6" i="1"/>
  <c r="C6" i="3"/>
  <c r="C6" i="6"/>
  <c r="R6" i="6"/>
  <c r="C6" i="2"/>
  <c r="M3" i="1"/>
  <c r="J3" i="1"/>
  <c r="D3" i="1"/>
  <c r="G3" i="1"/>
  <c r="L3" i="1"/>
  <c r="E3" i="1"/>
  <c r="H3" i="1"/>
  <c r="F3" i="1"/>
  <c r="P3" i="1"/>
  <c r="K3" i="1"/>
  <c r="I3" i="1"/>
  <c r="N3" i="1"/>
  <c r="T11" i="1"/>
  <c r="U11" i="1"/>
  <c r="Z11" i="1" s="1"/>
  <c r="W11" i="1"/>
  <c r="X11" i="1"/>
  <c r="V11" i="1"/>
  <c r="AE11" i="1" s="1"/>
  <c r="T31" i="3"/>
  <c r="AA31" i="3" s="1"/>
  <c r="X31" i="3"/>
  <c r="W31" i="3"/>
  <c r="AF31" i="3" s="1"/>
  <c r="U31" i="3"/>
  <c r="V31" i="3"/>
  <c r="AC31" i="3" s="1"/>
  <c r="T16" i="1"/>
  <c r="W16" i="1"/>
  <c r="AD16" i="1" s="1"/>
  <c r="U16" i="1"/>
  <c r="X16" i="1"/>
  <c r="V16" i="1"/>
  <c r="AE16" i="1" s="1"/>
  <c r="W12" i="1"/>
  <c r="AF12" i="1" s="1"/>
  <c r="X12" i="1"/>
  <c r="U12" i="1"/>
  <c r="T12" i="1"/>
  <c r="AA12" i="1" s="1"/>
  <c r="V12" i="1"/>
  <c r="AC12" i="1" s="1"/>
  <c r="U23" i="3"/>
  <c r="AB23" i="3" s="1"/>
  <c r="V23" i="3"/>
  <c r="T23" i="3"/>
  <c r="Y23" i="3" s="1"/>
  <c r="W23" i="3"/>
  <c r="X23" i="3"/>
  <c r="X18" i="6"/>
  <c r="V18" i="6"/>
  <c r="AC18" i="6" s="1"/>
  <c r="W19" i="1"/>
  <c r="V19" i="1"/>
  <c r="AC19" i="1" s="1"/>
  <c r="T19" i="1"/>
  <c r="Z19" i="1" s="1"/>
  <c r="U19" i="1"/>
  <c r="X19" i="1"/>
  <c r="W17" i="1"/>
  <c r="AD17" i="1" s="1"/>
  <c r="X17" i="1"/>
  <c r="V17" i="1"/>
  <c r="U17" i="1"/>
  <c r="T17" i="1"/>
  <c r="AA17" i="1" s="1"/>
  <c r="W15" i="1"/>
  <c r="AD15" i="1" s="1"/>
  <c r="T15" i="1"/>
  <c r="V15" i="1"/>
  <c r="U15" i="1"/>
  <c r="AB15" i="1" s="1"/>
  <c r="X15" i="1"/>
  <c r="W20" i="1"/>
  <c r="X20" i="1"/>
  <c r="V20" i="1"/>
  <c r="AC20" i="1" s="1"/>
  <c r="T20" i="1"/>
  <c r="AA20" i="1" s="1"/>
  <c r="U20" i="1"/>
  <c r="AB20" i="1" s="1"/>
  <c r="W18" i="6"/>
  <c r="AF18" i="6" s="1"/>
  <c r="X25" i="1"/>
  <c r="W25" i="1"/>
  <c r="AF25" i="1" s="1"/>
  <c r="T25" i="1"/>
  <c r="U25" i="1"/>
  <c r="V25" i="1"/>
  <c r="AC25" i="1" s="1"/>
  <c r="U24" i="1"/>
  <c r="AB24" i="1" s="1"/>
  <c r="T24" i="1"/>
  <c r="V24" i="1"/>
  <c r="AC24" i="1" s="1"/>
  <c r="W24" i="1"/>
  <c r="AD24" i="1" s="1"/>
  <c r="X24" i="1"/>
  <c r="T21" i="1"/>
  <c r="V21" i="1"/>
  <c r="U21" i="1"/>
  <c r="Z21" i="1" s="1"/>
  <c r="W21" i="1"/>
  <c r="AD21" i="1" s="1"/>
  <c r="X21" i="1"/>
  <c r="AF23" i="3"/>
  <c r="U18" i="6"/>
  <c r="AB18" i="6" s="1"/>
  <c r="X21" i="6"/>
  <c r="W21" i="6"/>
  <c r="T21" i="6"/>
  <c r="AA21" i="6" s="1"/>
  <c r="V21" i="6"/>
  <c r="AE21" i="6" s="1"/>
  <c r="U21" i="6"/>
  <c r="X19" i="2"/>
  <c r="V19" i="2"/>
  <c r="AE19" i="2" s="1"/>
  <c r="T19" i="2"/>
  <c r="U19" i="2"/>
  <c r="AB19" i="2" s="1"/>
  <c r="W19" i="2"/>
  <c r="AF19" i="2" s="1"/>
  <c r="X27" i="2"/>
  <c r="U27" i="2"/>
  <c r="AB27" i="2" s="1"/>
  <c r="V27" i="2"/>
  <c r="AE27" i="2" s="1"/>
  <c r="W27" i="2"/>
  <c r="T27" i="2"/>
  <c r="Y27" i="2" s="1"/>
  <c r="V14" i="2"/>
  <c r="AE14" i="2" s="1"/>
  <c r="X14" i="2"/>
  <c r="T14" i="2"/>
  <c r="Y14" i="2" s="1"/>
  <c r="U14" i="2"/>
  <c r="AB14" i="2" s="1"/>
  <c r="W14" i="2"/>
  <c r="AD14" i="2" s="1"/>
  <c r="W11" i="2"/>
  <c r="V11" i="2"/>
  <c r="AE11" i="2" s="1"/>
  <c r="X11" i="2"/>
  <c r="U11" i="2"/>
  <c r="AB11" i="2" s="1"/>
  <c r="T11" i="2"/>
  <c r="AA11" i="2" s="1"/>
  <c r="W26" i="2"/>
  <c r="X26" i="2"/>
  <c r="V26" i="2"/>
  <c r="AE26" i="2" s="1"/>
  <c r="U26" i="2"/>
  <c r="Z26" i="2" s="1"/>
  <c r="T26" i="2"/>
  <c r="Y31" i="3"/>
  <c r="U20" i="3"/>
  <c r="AB20" i="3" s="1"/>
  <c r="X20" i="3"/>
  <c r="W20" i="3"/>
  <c r="T20" i="3"/>
  <c r="V20" i="3"/>
  <c r="AD20" i="3" s="1"/>
  <c r="X15" i="3"/>
  <c r="V15" i="3"/>
  <c r="W15" i="3"/>
  <c r="T15" i="3"/>
  <c r="U15" i="3"/>
  <c r="T27" i="3"/>
  <c r="U27" i="3"/>
  <c r="V27" i="3"/>
  <c r="X27" i="3"/>
  <c r="W27" i="3"/>
  <c r="T25" i="3"/>
  <c r="W25" i="3"/>
  <c r="AF25" i="3" s="1"/>
  <c r="X25" i="3"/>
  <c r="V25" i="3"/>
  <c r="U25" i="3"/>
  <c r="V16" i="2"/>
  <c r="W16" i="2"/>
  <c r="AD16" i="2" s="1"/>
  <c r="C16" i="2" s="1"/>
  <c r="U16" i="2"/>
  <c r="X16" i="2"/>
  <c r="T16" i="2"/>
  <c r="AA16" i="2" s="1"/>
  <c r="X29" i="2"/>
  <c r="T29" i="2"/>
  <c r="AA29" i="2" s="1"/>
  <c r="U29" i="2"/>
  <c r="Z29" i="2" s="1"/>
  <c r="W29" i="2"/>
  <c r="AF29" i="2" s="1"/>
  <c r="V29" i="2"/>
  <c r="AD29" i="2" s="1"/>
  <c r="T18" i="6"/>
  <c r="Y18" i="6" s="1"/>
  <c r="T15" i="6"/>
  <c r="Y15" i="6" s="1"/>
  <c r="X15" i="6"/>
  <c r="U15" i="6"/>
  <c r="W15" i="6"/>
  <c r="V15" i="6"/>
  <c r="AE15" i="6" s="1"/>
  <c r="X17" i="6"/>
  <c r="T17" i="6"/>
  <c r="Y17" i="6" s="1"/>
  <c r="V17" i="6"/>
  <c r="W17" i="6"/>
  <c r="AD17" i="6" s="1"/>
  <c r="U17" i="6"/>
  <c r="U24" i="2"/>
  <c r="Z24" i="2" s="1"/>
  <c r="T24" i="2"/>
  <c r="X24" i="2"/>
  <c r="W24" i="2"/>
  <c r="AD24" i="2" s="1"/>
  <c r="V24" i="2"/>
  <c r="AE24" i="2" s="1"/>
  <c r="U12" i="2"/>
  <c r="T12" i="2"/>
  <c r="AA12" i="2" s="1"/>
  <c r="X12" i="2"/>
  <c r="V12" i="2"/>
  <c r="AE12" i="2" s="1"/>
  <c r="C12" i="2" s="1"/>
  <c r="W12" i="2"/>
  <c r="X23" i="2"/>
  <c r="W23" i="2"/>
  <c r="T23" i="2"/>
  <c r="AA23" i="2" s="1"/>
  <c r="U23" i="2"/>
  <c r="V23" i="2"/>
  <c r="U20" i="2"/>
  <c r="AB20" i="2" s="1"/>
  <c r="X20" i="2"/>
  <c r="T20" i="2"/>
  <c r="V20" i="2"/>
  <c r="W20" i="2"/>
  <c r="AF20" i="2" s="1"/>
  <c r="AB16" i="1"/>
  <c r="AB31" i="3"/>
  <c r="Z31" i="3"/>
  <c r="AF11" i="1"/>
  <c r="AD11" i="1"/>
  <c r="T24" i="3"/>
  <c r="U24" i="3"/>
  <c r="V24" i="3"/>
  <c r="X24" i="3"/>
  <c r="W24" i="3"/>
  <c r="T22" i="3"/>
  <c r="U22" i="3"/>
  <c r="V22" i="3"/>
  <c r="AC22" i="3" s="1"/>
  <c r="X22" i="3"/>
  <c r="W22" i="3"/>
  <c r="W10" i="3"/>
  <c r="U10" i="3"/>
  <c r="Z10" i="3" s="1"/>
  <c r="T10" i="3"/>
  <c r="X10" i="3"/>
  <c r="V10" i="3"/>
  <c r="AE10" i="3" s="1"/>
  <c r="V28" i="3"/>
  <c r="AE28" i="3" s="1"/>
  <c r="U28" i="3"/>
  <c r="X28" i="3"/>
  <c r="W28" i="3"/>
  <c r="AD28" i="3" s="1"/>
  <c r="T28" i="3"/>
  <c r="AA28" i="3" s="1"/>
  <c r="V20" i="6"/>
  <c r="T20" i="6"/>
  <c r="Y20" i="6" s="1"/>
  <c r="W20" i="6"/>
  <c r="X20" i="6"/>
  <c r="U20" i="6"/>
  <c r="X14" i="6"/>
  <c r="U14" i="6"/>
  <c r="AB14" i="6" s="1"/>
  <c r="W14" i="6"/>
  <c r="AF14" i="6" s="1"/>
  <c r="T14" i="6"/>
  <c r="Y14" i="6" s="1"/>
  <c r="V14" i="6"/>
  <c r="AE14" i="6" s="1"/>
  <c r="U12" i="6"/>
  <c r="AB12" i="6" s="1"/>
  <c r="W12" i="6"/>
  <c r="AF12" i="6" s="1"/>
  <c r="V12" i="6"/>
  <c r="AC12" i="6" s="1"/>
  <c r="T12" i="6"/>
  <c r="X12" i="6"/>
  <c r="X11" i="6"/>
  <c r="W11" i="6"/>
  <c r="AF11" i="6" s="1"/>
  <c r="U11" i="6"/>
  <c r="AB11" i="6" s="1"/>
  <c r="V11" i="6"/>
  <c r="AC11" i="6" s="1"/>
  <c r="T11" i="6"/>
  <c r="X22" i="6"/>
  <c r="U22" i="6"/>
  <c r="V22" i="6"/>
  <c r="AE22" i="6" s="1"/>
  <c r="T22" i="6"/>
  <c r="AA22" i="6" s="1"/>
  <c r="W22" i="6"/>
  <c r="AF22" i="6" s="1"/>
  <c r="X30" i="2"/>
  <c r="T30" i="2"/>
  <c r="W30" i="2"/>
  <c r="AF30" i="2" s="1"/>
  <c r="U30" i="2"/>
  <c r="Z30" i="2" s="1"/>
  <c r="V30" i="2"/>
  <c r="AD30" i="2" s="1"/>
  <c r="V15" i="2"/>
  <c r="U15" i="2"/>
  <c r="AB15" i="2" s="1"/>
  <c r="X15" i="2"/>
  <c r="W15" i="2"/>
  <c r="AF15" i="2" s="1"/>
  <c r="T15" i="2"/>
  <c r="Y15" i="2" s="1"/>
  <c r="X21" i="2"/>
  <c r="U21" i="2"/>
  <c r="AB21" i="2" s="1"/>
  <c r="W21" i="2"/>
  <c r="T21" i="2"/>
  <c r="AA21" i="2" s="1"/>
  <c r="V21" i="2"/>
  <c r="AC21" i="2" s="1"/>
  <c r="V32" i="3"/>
  <c r="X32" i="3"/>
  <c r="T32" i="3"/>
  <c r="Y32" i="3" s="1"/>
  <c r="U32" i="3"/>
  <c r="AB32" i="3" s="1"/>
  <c r="W32" i="3"/>
  <c r="AD32" i="3" s="1"/>
  <c r="AF16" i="1"/>
  <c r="T33" i="3"/>
  <c r="AA33" i="3" s="1"/>
  <c r="U33" i="3"/>
  <c r="W33" i="3"/>
  <c r="AD33" i="3" s="1"/>
  <c r="X33" i="3"/>
  <c r="V33" i="3"/>
  <c r="T16" i="3"/>
  <c r="Y16" i="3" s="1"/>
  <c r="V16" i="3"/>
  <c r="X16" i="3"/>
  <c r="W16" i="3"/>
  <c r="AF16" i="3" s="1"/>
  <c r="U16" i="3"/>
  <c r="X18" i="3"/>
  <c r="W18" i="3"/>
  <c r="AF18" i="3" s="1"/>
  <c r="V18" i="3"/>
  <c r="T18" i="3"/>
  <c r="AA18" i="3" s="1"/>
  <c r="U18" i="3"/>
  <c r="U13" i="6"/>
  <c r="X13" i="6"/>
  <c r="V13" i="6"/>
  <c r="AE13" i="6" s="1"/>
  <c r="T13" i="6"/>
  <c r="W13" i="6"/>
  <c r="AF13" i="6" s="1"/>
  <c r="Y11" i="1"/>
  <c r="X29" i="3"/>
  <c r="T29" i="3"/>
  <c r="W29" i="3"/>
  <c r="U29" i="3"/>
  <c r="Z29" i="3" s="1"/>
  <c r="V29" i="3"/>
  <c r="AE29" i="3" s="1"/>
  <c r="W19" i="3"/>
  <c r="X19" i="3"/>
  <c r="U19" i="3"/>
  <c r="AB19" i="3" s="1"/>
  <c r="V19" i="3"/>
  <c r="AC19" i="3" s="1"/>
  <c r="T19" i="3"/>
  <c r="X11" i="3"/>
  <c r="V11" i="3"/>
  <c r="AD11" i="3" s="1"/>
  <c r="U11" i="3"/>
  <c r="AB11" i="3" s="1"/>
  <c r="W11" i="3"/>
  <c r="T11" i="3"/>
  <c r="Y11" i="3" s="1"/>
  <c r="X12" i="3"/>
  <c r="W12" i="3"/>
  <c r="AF12" i="3" s="1"/>
  <c r="T12" i="3"/>
  <c r="V12" i="3"/>
  <c r="AC12" i="3" s="1"/>
  <c r="U12" i="3"/>
  <c r="AB12" i="3" s="1"/>
  <c r="AA21" i="1"/>
  <c r="Y21" i="1"/>
  <c r="Y24" i="1"/>
  <c r="AA25" i="1"/>
  <c r="AD20" i="1"/>
  <c r="AF20" i="1"/>
  <c r="Y15" i="1"/>
  <c r="AE17" i="1"/>
  <c r="AC17" i="1"/>
  <c r="AB19" i="1"/>
  <c r="AC21" i="1"/>
  <c r="AE21" i="1"/>
  <c r="AE24" i="1"/>
  <c r="AC15" i="1"/>
  <c r="AE15" i="1"/>
  <c r="AA13" i="6"/>
  <c r="AE18" i="3"/>
  <c r="AB22" i="6"/>
  <c r="Z22" i="6"/>
  <c r="AA20" i="2"/>
  <c r="Y20" i="2"/>
  <c r="AB23" i="2"/>
  <c r="Z23" i="2"/>
  <c r="AD12" i="2"/>
  <c r="AF12" i="2"/>
  <c r="Z12" i="2"/>
  <c r="AB12" i="2"/>
  <c r="Y24" i="2"/>
  <c r="AA24" i="2"/>
  <c r="AC17" i="6"/>
  <c r="AC16" i="2"/>
  <c r="AE25" i="3"/>
  <c r="AC25" i="3"/>
  <c r="AE15" i="3"/>
  <c r="AC15" i="3"/>
  <c r="AF20" i="3"/>
  <c r="AA12" i="3"/>
  <c r="AA29" i="3"/>
  <c r="Y29" i="3"/>
  <c r="Y18" i="3"/>
  <c r="Z21" i="2"/>
  <c r="AC20" i="6"/>
  <c r="AE20" i="6"/>
  <c r="AF10" i="3"/>
  <c r="AC12" i="2"/>
  <c r="Z11" i="2"/>
  <c r="Y19" i="2"/>
  <c r="AA19" i="2"/>
  <c r="AF29" i="3"/>
  <c r="AD20" i="2"/>
  <c r="Z20" i="2"/>
  <c r="AF24" i="2"/>
  <c r="Y29" i="2"/>
  <c r="AB16" i="2"/>
  <c r="Z16" i="2"/>
  <c r="AD25" i="3"/>
  <c r="AC27" i="3"/>
  <c r="AE20" i="3"/>
  <c r="Z20" i="3"/>
  <c r="AD19" i="3"/>
  <c r="AF19" i="3"/>
  <c r="AB13" i="6"/>
  <c r="Z13" i="6"/>
  <c r="AC32" i="3"/>
  <c r="AE32" i="3"/>
  <c r="Y21" i="2"/>
  <c r="AC15" i="2"/>
  <c r="Y30" i="2"/>
  <c r="AA30" i="2"/>
  <c r="AF20" i="6"/>
  <c r="AA10" i="3"/>
  <c r="AD24" i="3"/>
  <c r="AA24" i="3"/>
  <c r="AE20" i="2"/>
  <c r="Y12" i="2"/>
  <c r="AB25" i="3"/>
  <c r="Z25" i="3"/>
  <c r="AA25" i="3"/>
  <c r="Y25" i="3"/>
  <c r="AF15" i="3"/>
  <c r="AA20" i="3"/>
  <c r="Y20" i="3"/>
  <c r="Y26" i="2"/>
  <c r="AA26" i="2"/>
  <c r="AF26" i="2"/>
  <c r="AA14" i="2"/>
  <c r="AF27" i="2"/>
  <c r="AD27" i="2"/>
  <c r="AD21" i="6"/>
  <c r="AF21" i="6"/>
  <c r="C25" i="3"/>
  <c r="Z21" i="6" l="1"/>
  <c r="Z20" i="6"/>
  <c r="B20" i="6" s="1"/>
  <c r="AE12" i="6"/>
  <c r="AC21" i="6"/>
  <c r="Y21" i="6"/>
  <c r="B21" i="6" s="1"/>
  <c r="AD20" i="6"/>
  <c r="AA20" i="6"/>
  <c r="AD15" i="3"/>
  <c r="AB29" i="3"/>
  <c r="AD16" i="3"/>
  <c r="AC20" i="3"/>
  <c r="AG20" i="3" s="1"/>
  <c r="B20" i="3" s="1"/>
  <c r="AD18" i="3"/>
  <c r="AC18" i="3"/>
  <c r="C18" i="3" s="1"/>
  <c r="AE11" i="3"/>
  <c r="Y24" i="3"/>
  <c r="B24" i="3" s="1"/>
  <c r="AD23" i="3"/>
  <c r="AF32" i="3"/>
  <c r="AG32" i="3" s="1"/>
  <c r="C32" i="3" s="1"/>
  <c r="AA32" i="3"/>
  <c r="Z32" i="3"/>
  <c r="AF28" i="3"/>
  <c r="Z33" i="3"/>
  <c r="AC24" i="3"/>
  <c r="Z24" i="3"/>
  <c r="AE24" i="3"/>
  <c r="AC23" i="3"/>
  <c r="AE23" i="3"/>
  <c r="Y12" i="3"/>
  <c r="AE33" i="3"/>
  <c r="AB33" i="3"/>
  <c r="AF33" i="3"/>
  <c r="AC33" i="3"/>
  <c r="AB24" i="3"/>
  <c r="AB22" i="3"/>
  <c r="Z22" i="3"/>
  <c r="AE22" i="3"/>
  <c r="AE19" i="3"/>
  <c r="AB10" i="3"/>
  <c r="AE16" i="3"/>
  <c r="AA16" i="3"/>
  <c r="AA22" i="3"/>
  <c r="AF23" i="2"/>
  <c r="AB29" i="2"/>
  <c r="Y23" i="2"/>
  <c r="AD23" i="2"/>
  <c r="AD21" i="2"/>
  <c r="Z15" i="2"/>
  <c r="AD15" i="2"/>
  <c r="C15" i="2" s="1"/>
  <c r="AD26" i="2"/>
  <c r="AF21" i="2"/>
  <c r="AB30" i="2"/>
  <c r="AB26" i="2"/>
  <c r="AC26" i="2"/>
  <c r="C26" i="2" s="1"/>
  <c r="AB24" i="2"/>
  <c r="AC24" i="2"/>
  <c r="AC20" i="2"/>
  <c r="C20" i="2" s="1"/>
  <c r="AC27" i="2"/>
  <c r="C27" i="2" s="1"/>
  <c r="Z27" i="2"/>
  <c r="Z14" i="2"/>
  <c r="Z19" i="2"/>
  <c r="AC19" i="2"/>
  <c r="C19" i="2" s="1"/>
  <c r="AE16" i="2"/>
  <c r="AF16" i="2"/>
  <c r="AG12" i="2"/>
  <c r="B12" i="2" s="1"/>
  <c r="Z24" i="1"/>
  <c r="AG24" i="1" s="1"/>
  <c r="AF24" i="1"/>
  <c r="AF21" i="1"/>
  <c r="AB21" i="1"/>
  <c r="AE20" i="1"/>
  <c r="Y20" i="1"/>
  <c r="B20" i="1" s="1"/>
  <c r="B11" i="1"/>
  <c r="AC11" i="1"/>
  <c r="AB11" i="1"/>
  <c r="AA11" i="1"/>
  <c r="AA24" i="1"/>
  <c r="AB17" i="1"/>
  <c r="AF17" i="1"/>
  <c r="Z17" i="1"/>
  <c r="AA16" i="1"/>
  <c r="AD12" i="1"/>
  <c r="Z20" i="1"/>
  <c r="AG20" i="1" s="1"/>
  <c r="C20" i="1" s="1"/>
  <c r="AE19" i="1"/>
  <c r="Y19" i="1"/>
  <c r="B19" i="1" s="1"/>
  <c r="AA19" i="1"/>
  <c r="Y16" i="1"/>
  <c r="Z16" i="1"/>
  <c r="B16" i="1" s="1"/>
  <c r="AA15" i="1"/>
  <c r="Y12" i="1"/>
  <c r="Z12" i="1"/>
  <c r="AB12" i="1"/>
  <c r="Y22" i="6"/>
  <c r="AC13" i="6"/>
  <c r="AA12" i="6"/>
  <c r="Y11" i="6"/>
  <c r="AC15" i="6"/>
  <c r="AC22" i="6"/>
  <c r="C22" i="6" s="1"/>
  <c r="AD15" i="6"/>
  <c r="Z18" i="6"/>
  <c r="AF15" i="6"/>
  <c r="Y12" i="6"/>
  <c r="AE11" i="6"/>
  <c r="AD22" i="6"/>
  <c r="Z15" i="6"/>
  <c r="AA15" i="6"/>
  <c r="AB15" i="6"/>
  <c r="Z14" i="6"/>
  <c r="AA18" i="6"/>
  <c r="AD18" i="6"/>
  <c r="AE18" i="6"/>
  <c r="AA14" i="6"/>
  <c r="Z12" i="6"/>
  <c r="AD12" i="6"/>
  <c r="AF17" i="6"/>
  <c r="AA17" i="6"/>
  <c r="AE17" i="6"/>
  <c r="AB17" i="6"/>
  <c r="Z17" i="6"/>
  <c r="AB20" i="6"/>
  <c r="AD11" i="6"/>
  <c r="AA11" i="6"/>
  <c r="AC14" i="6"/>
  <c r="AD14" i="6"/>
  <c r="AD13" i="6"/>
  <c r="Y13" i="6"/>
  <c r="Z11" i="6"/>
  <c r="AB21" i="6"/>
  <c r="AE31" i="3"/>
  <c r="C20" i="3"/>
  <c r="AB16" i="3"/>
  <c r="AC16" i="3"/>
  <c r="Z16" i="3"/>
  <c r="AD29" i="3"/>
  <c r="AC29" i="3"/>
  <c r="Z23" i="3"/>
  <c r="AA23" i="3"/>
  <c r="Y10" i="3"/>
  <c r="AG25" i="3"/>
  <c r="B25" i="3" s="1"/>
  <c r="Z18" i="3"/>
  <c r="AB18" i="3"/>
  <c r="Z11" i="3"/>
  <c r="AF24" i="3"/>
  <c r="AD12" i="3"/>
  <c r="AD31" i="3"/>
  <c r="AG31" i="3" s="1"/>
  <c r="Z28" i="3"/>
  <c r="AC28" i="3"/>
  <c r="AB28" i="3"/>
  <c r="Y28" i="3"/>
  <c r="AA27" i="3"/>
  <c r="Y22" i="3"/>
  <c r="B22" i="3" s="1"/>
  <c r="Y33" i="3"/>
  <c r="AE27" i="3"/>
  <c r="Y27" i="3"/>
  <c r="Z27" i="3"/>
  <c r="AD27" i="3"/>
  <c r="AB27" i="3"/>
  <c r="AF22" i="3"/>
  <c r="AD22" i="3"/>
  <c r="Z19" i="3"/>
  <c r="AA19" i="3"/>
  <c r="Y19" i="3"/>
  <c r="AE12" i="3"/>
  <c r="Z12" i="3"/>
  <c r="AC10" i="3"/>
  <c r="AD10" i="3"/>
  <c r="AF27" i="3"/>
  <c r="Z15" i="3"/>
  <c r="AF11" i="3"/>
  <c r="AC11" i="3"/>
  <c r="AA11" i="3"/>
  <c r="AG22" i="3"/>
  <c r="Y15" i="3"/>
  <c r="AB15" i="3"/>
  <c r="AA15" i="3"/>
  <c r="C24" i="2"/>
  <c r="AG24" i="2"/>
  <c r="B24" i="2" s="1"/>
  <c r="AE21" i="2"/>
  <c r="AC23" i="2"/>
  <c r="AF14" i="2"/>
  <c r="AC14" i="2"/>
  <c r="C14" i="2" s="1"/>
  <c r="AC29" i="2"/>
  <c r="C29" i="2" s="1"/>
  <c r="AE23" i="2"/>
  <c r="C21" i="2"/>
  <c r="AA15" i="2"/>
  <c r="AE15" i="2"/>
  <c r="AE29" i="2"/>
  <c r="AD19" i="2"/>
  <c r="AG19" i="2" s="1"/>
  <c r="B19" i="2" s="1"/>
  <c r="AD11" i="2"/>
  <c r="AA27" i="2"/>
  <c r="AC30" i="2"/>
  <c r="AE30" i="2"/>
  <c r="Y11" i="2"/>
  <c r="AC11" i="2"/>
  <c r="C11" i="2" s="1"/>
  <c r="AF11" i="2"/>
  <c r="Y16" i="2"/>
  <c r="Z25" i="1"/>
  <c r="B21" i="1"/>
  <c r="AD19" i="1"/>
  <c r="AF19" i="1"/>
  <c r="AD25" i="1"/>
  <c r="Y25" i="1"/>
  <c r="B25" i="1" s="1"/>
  <c r="AB25" i="1"/>
  <c r="AE25" i="1"/>
  <c r="Y17" i="1"/>
  <c r="AG17" i="1" s="1"/>
  <c r="C17" i="1" s="1"/>
  <c r="AC16" i="1"/>
  <c r="AE12" i="1"/>
  <c r="Z15" i="1"/>
  <c r="AF15" i="1"/>
  <c r="AG21" i="6" l="1"/>
  <c r="C21" i="6" s="1"/>
  <c r="AG20" i="6"/>
  <c r="C20" i="6" s="1"/>
  <c r="B28" i="3"/>
  <c r="AG24" i="3"/>
  <c r="C24" i="3" s="1"/>
  <c r="AG16" i="3"/>
  <c r="B16" i="3" s="1"/>
  <c r="AG23" i="2"/>
  <c r="B23" i="2" s="1"/>
  <c r="AG26" i="2"/>
  <c r="B26" i="2" s="1"/>
  <c r="AG21" i="2"/>
  <c r="B21" i="2" s="1"/>
  <c r="AG20" i="2"/>
  <c r="B20" i="2" s="1"/>
  <c r="B24" i="1"/>
  <c r="AG21" i="1"/>
  <c r="C21" i="1" s="1"/>
  <c r="AG11" i="1"/>
  <c r="C11" i="1"/>
  <c r="B12" i="1"/>
  <c r="AG19" i="1"/>
  <c r="AG16" i="1"/>
  <c r="C16" i="1" s="1"/>
  <c r="AG12" i="1"/>
  <c r="C12" i="1" s="1"/>
  <c r="AG22" i="6"/>
  <c r="B22" i="6" s="1"/>
  <c r="AG17" i="6"/>
  <c r="C17" i="6" s="1"/>
  <c r="AG18" i="6"/>
  <c r="B18" i="6" s="1"/>
  <c r="AG12" i="6"/>
  <c r="C12" i="6" s="1"/>
  <c r="AG15" i="6"/>
  <c r="C15" i="6" s="1"/>
  <c r="AG11" i="6"/>
  <c r="C11" i="6" s="1"/>
  <c r="B11" i="6"/>
  <c r="AG14" i="6"/>
  <c r="B14" i="6" s="1"/>
  <c r="AG13" i="6"/>
  <c r="C13" i="6" s="1"/>
  <c r="B17" i="6"/>
  <c r="AG23" i="3"/>
  <c r="B23" i="3" s="1"/>
  <c r="B32" i="3"/>
  <c r="C31" i="3"/>
  <c r="B31" i="3"/>
  <c r="C16" i="3"/>
  <c r="C29" i="3"/>
  <c r="AG29" i="3"/>
  <c r="B29" i="3" s="1"/>
  <c r="AG27" i="3"/>
  <c r="B27" i="3" s="1"/>
  <c r="AG11" i="3"/>
  <c r="B11" i="3" s="1"/>
  <c r="AG18" i="3"/>
  <c r="B18" i="3" s="1"/>
  <c r="AG28" i="3"/>
  <c r="C28" i="3" s="1"/>
  <c r="C22" i="3"/>
  <c r="AG33" i="3"/>
  <c r="C33" i="3" s="1"/>
  <c r="AG19" i="3"/>
  <c r="C19" i="3" s="1"/>
  <c r="AG12" i="3"/>
  <c r="B12" i="3" s="1"/>
  <c r="AG10" i="3"/>
  <c r="B10" i="3" s="1"/>
  <c r="C11" i="3"/>
  <c r="AG15" i="3"/>
  <c r="C15" i="3" s="1"/>
  <c r="AG15" i="2"/>
  <c r="B15" i="2" s="1"/>
  <c r="AG14" i="2"/>
  <c r="B14" i="2" s="1"/>
  <c r="AG29" i="2"/>
  <c r="B29" i="2" s="1"/>
  <c r="C23" i="2"/>
  <c r="AG27" i="2"/>
  <c r="B27" i="2" s="1"/>
  <c r="C30" i="2"/>
  <c r="AG30" i="2"/>
  <c r="B30" i="2" s="1"/>
  <c r="AG11" i="2"/>
  <c r="B11" i="2" s="1"/>
  <c r="AG16" i="2"/>
  <c r="B16" i="2"/>
  <c r="AG25" i="1"/>
  <c r="C25" i="1" s="1"/>
  <c r="B17" i="1"/>
  <c r="B15" i="1"/>
  <c r="AG15" i="1"/>
  <c r="C15" i="1" s="1"/>
  <c r="C18" i="6" l="1"/>
  <c r="C23" i="3"/>
  <c r="C27" i="3"/>
  <c r="B19" i="3"/>
  <c r="B12" i="6"/>
  <c r="B15" i="6"/>
  <c r="C14" i="6"/>
  <c r="B13" i="6"/>
  <c r="C12" i="3"/>
  <c r="C10" i="3"/>
  <c r="B33" i="3"/>
  <c r="B15" i="3"/>
</calcChain>
</file>

<file path=xl/sharedStrings.xml><?xml version="1.0" encoding="utf-8"?>
<sst xmlns="http://schemas.openxmlformats.org/spreadsheetml/2006/main" count="366" uniqueCount="129">
  <si>
    <t>評価点</t>
    <rPh sb="0" eb="2">
      <t>ヒョウカ</t>
    </rPh>
    <rPh sb="2" eb="3">
      <t>テン</t>
    </rPh>
    <phoneticPr fontId="2"/>
  </si>
  <si>
    <t>平均</t>
    <rPh sb="0" eb="2">
      <t>ヘイキン</t>
    </rPh>
    <phoneticPr fontId="2"/>
  </si>
  <si>
    <t>知識</t>
    <rPh sb="0" eb="2">
      <t>チシキ</t>
    </rPh>
    <phoneticPr fontId="2"/>
  </si>
  <si>
    <t>類似</t>
    <rPh sb="0" eb="2">
      <t>ルイジ</t>
    </rPh>
    <phoneticPr fontId="2"/>
  </si>
  <si>
    <t>算数</t>
    <rPh sb="0" eb="2">
      <t>サンスウ</t>
    </rPh>
    <phoneticPr fontId="2"/>
  </si>
  <si>
    <t>単語</t>
    <rPh sb="0" eb="2">
      <t>タンゴ</t>
    </rPh>
    <phoneticPr fontId="2"/>
  </si>
  <si>
    <t>理解</t>
    <rPh sb="0" eb="2">
      <t>リカイ</t>
    </rPh>
    <phoneticPr fontId="2"/>
  </si>
  <si>
    <t>符号</t>
    <rPh sb="0" eb="2">
      <t>フゴウ</t>
    </rPh>
    <phoneticPr fontId="2"/>
  </si>
  <si>
    <t>習得知識(Bannatyne)</t>
    <rPh sb="0" eb="2">
      <t>シュウトク</t>
    </rPh>
    <rPh sb="2" eb="4">
      <t>チシキ</t>
    </rPh>
    <phoneticPr fontId="2"/>
  </si>
  <si>
    <t>長期記憶</t>
    <rPh sb="0" eb="2">
      <t>チョウキ</t>
    </rPh>
    <rPh sb="2" eb="4">
      <t>キオク</t>
    </rPh>
    <phoneticPr fontId="2"/>
  </si>
  <si>
    <t>Ⅰ.言語性下位検査</t>
    <rPh sb="2" eb="4">
      <t>ゲンゴ</t>
    </rPh>
    <rPh sb="4" eb="5">
      <t>セイ</t>
    </rPh>
    <rPh sb="5" eb="7">
      <t>カイ</t>
    </rPh>
    <rPh sb="7" eb="9">
      <t>ケンサ</t>
    </rPh>
    <phoneticPr fontId="2"/>
  </si>
  <si>
    <t>Ⅱ.動作性下位検査</t>
    <rPh sb="2" eb="4">
      <t>ドウサ</t>
    </rPh>
    <rPh sb="4" eb="5">
      <t>セイ</t>
    </rPh>
    <rPh sb="5" eb="7">
      <t>カイ</t>
    </rPh>
    <rPh sb="7" eb="9">
      <t>ケンサ</t>
    </rPh>
    <phoneticPr fontId="2"/>
  </si>
  <si>
    <t>計画能力</t>
    <rPh sb="0" eb="2">
      <t>ケイカク</t>
    </rPh>
    <rPh sb="2" eb="4">
      <t>ノウリョク</t>
    </rPh>
    <phoneticPr fontId="2"/>
  </si>
  <si>
    <t>視覚記憶</t>
    <rPh sb="0" eb="2">
      <t>シカク</t>
    </rPh>
    <rPh sb="2" eb="4">
      <t>キオク</t>
    </rPh>
    <phoneticPr fontId="2"/>
  </si>
  <si>
    <t>Ⅲ.全ての下位検査</t>
    <rPh sb="2" eb="3">
      <t>スベ</t>
    </rPh>
    <rPh sb="5" eb="7">
      <t>カイ</t>
    </rPh>
    <rPh sb="7" eb="9">
      <t>ケンサ</t>
    </rPh>
    <phoneticPr fontId="2"/>
  </si>
  <si>
    <t>数を扱う能力</t>
    <rPh sb="0" eb="1">
      <t>カズ</t>
    </rPh>
    <rPh sb="2" eb="3">
      <t>アツカ</t>
    </rPh>
    <rPh sb="4" eb="6">
      <t>ノウリョク</t>
    </rPh>
    <phoneticPr fontId="2"/>
  </si>
  <si>
    <t>非本質的細部からの本質の区別</t>
    <rPh sb="0" eb="1">
      <t>ヒ</t>
    </rPh>
    <rPh sb="1" eb="3">
      <t>ホンシツ</t>
    </rPh>
    <rPh sb="3" eb="4">
      <t>テキ</t>
    </rPh>
    <rPh sb="4" eb="6">
      <t>サイブ</t>
    </rPh>
    <rPh sb="9" eb="11">
      <t>ホンシツ</t>
    </rPh>
    <rPh sb="12" eb="14">
      <t>クベツ</t>
    </rPh>
    <phoneticPr fontId="2"/>
  </si>
  <si>
    <t>△w</t>
  </si>
  <si>
    <t>は、二次的に判断の材料として用いられる下位検査を示す。</t>
    <rPh sb="2" eb="5">
      <t>ニジテキ</t>
    </rPh>
    <rPh sb="6" eb="8">
      <t>ハンダン</t>
    </rPh>
    <rPh sb="9" eb="11">
      <t>ザイリョウ</t>
    </rPh>
    <rPh sb="14" eb="15">
      <t>モチ</t>
    </rPh>
    <rPh sb="19" eb="21">
      <t>カイ</t>
    </rPh>
    <rPh sb="21" eb="23">
      <t>ケンサ</t>
    </rPh>
    <rPh sb="24" eb="25">
      <t>シメ</t>
    </rPh>
    <phoneticPr fontId="2"/>
  </si>
  <si>
    <t>注:Ctrl+スクロ－ルキー(マウスの真ん中)でページの拡大・縮小</t>
    <rPh sb="0" eb="1">
      <t>チュウ</t>
    </rPh>
    <rPh sb="19" eb="20">
      <t>マ</t>
    </rPh>
    <rPh sb="21" eb="22">
      <t>ナカ</t>
    </rPh>
    <rPh sb="28" eb="30">
      <t>カクダイ</t>
    </rPh>
    <rPh sb="31" eb="33">
      <t>シュクショウ</t>
    </rPh>
    <phoneticPr fontId="2"/>
  </si>
  <si>
    <t>入力</t>
    <rPh sb="0" eb="2">
      <t>ニュウリョク</t>
    </rPh>
    <phoneticPr fontId="2"/>
  </si>
  <si>
    <t>長い問題文の理解</t>
    <rPh sb="0" eb="1">
      <t>ナガ</t>
    </rPh>
    <rPh sb="2" eb="5">
      <t>モンダイブン</t>
    </rPh>
    <rPh sb="6" eb="8">
      <t>リカイ</t>
    </rPh>
    <phoneticPr fontId="2"/>
  </si>
  <si>
    <t>判定s</t>
    <rPh sb="0" eb="2">
      <t>ハンテイ</t>
    </rPh>
    <phoneticPr fontId="2"/>
  </si>
  <si>
    <t>判定w</t>
    <rPh sb="0" eb="2">
      <t>ハンテイ</t>
    </rPh>
    <phoneticPr fontId="2"/>
  </si>
  <si>
    <t>単語の理解</t>
    <rPh sb="0" eb="2">
      <t>タンゴ</t>
    </rPh>
    <rPh sb="3" eb="5">
      <t>リカイ</t>
    </rPh>
    <phoneticPr fontId="2"/>
  </si>
  <si>
    <t>統合・貯蔵</t>
    <rPh sb="0" eb="2">
      <t>トウゴウ</t>
    </rPh>
    <rPh sb="3" eb="5">
      <t>チョゾウ</t>
    </rPh>
    <phoneticPr fontId="2"/>
  </si>
  <si>
    <t>抽象的言語概念の操作</t>
    <rPh sb="0" eb="3">
      <t>チュウショウテキ</t>
    </rPh>
    <rPh sb="3" eb="5">
      <t>ゲンゴ</t>
    </rPh>
    <rPh sb="5" eb="7">
      <t>ガイネン</t>
    </rPh>
    <rPh sb="8" eb="10">
      <t>ソウサ</t>
    </rPh>
    <phoneticPr fontId="2"/>
  </si>
  <si>
    <t>言語的推理</t>
    <rPh sb="0" eb="3">
      <t>ゲンゴテキ</t>
    </rPh>
    <rPh sb="3" eb="5">
      <t>スイリ</t>
    </rPh>
    <phoneticPr fontId="2"/>
  </si>
  <si>
    <t>出力</t>
    <rPh sb="0" eb="2">
      <t>シュツリョク</t>
    </rPh>
    <phoneticPr fontId="2"/>
  </si>
  <si>
    <t>簡単な言語反応</t>
    <rPh sb="0" eb="2">
      <t>カンタン</t>
    </rPh>
    <rPh sb="3" eb="5">
      <t>ゲンゴ</t>
    </rPh>
    <rPh sb="5" eb="7">
      <t>ハンノウ</t>
    </rPh>
    <phoneticPr fontId="2"/>
  </si>
  <si>
    <t>複雑な言語指示</t>
    <rPh sb="0" eb="2">
      <t>フクザツ</t>
    </rPh>
    <rPh sb="3" eb="5">
      <t>ゲンゴ</t>
    </rPh>
    <rPh sb="5" eb="7">
      <t>シジ</t>
    </rPh>
    <phoneticPr fontId="2"/>
  </si>
  <si>
    <t>簡単な言語指示</t>
    <rPh sb="0" eb="2">
      <t>カンタン</t>
    </rPh>
    <rPh sb="3" eb="5">
      <t>ゲンゴ</t>
    </rPh>
    <rPh sb="5" eb="7">
      <t>シジ</t>
    </rPh>
    <phoneticPr fontId="2"/>
  </si>
  <si>
    <t>抽象的刺激の視知覚</t>
    <rPh sb="0" eb="3">
      <t>チュウショウテキ</t>
    </rPh>
    <rPh sb="3" eb="5">
      <t>シゲキ</t>
    </rPh>
    <rPh sb="6" eb="7">
      <t>シ</t>
    </rPh>
    <rPh sb="7" eb="9">
      <t>チカク</t>
    </rPh>
    <phoneticPr fontId="2"/>
  </si>
  <si>
    <t>有意味刺激の視知覚</t>
    <rPh sb="0" eb="3">
      <t>ユウイミ</t>
    </rPh>
    <rPh sb="3" eb="5">
      <t>シゲキ</t>
    </rPh>
    <rPh sb="6" eb="7">
      <t>シ</t>
    </rPh>
    <rPh sb="7" eb="9">
      <t>チカク</t>
    </rPh>
    <phoneticPr fontId="2"/>
  </si>
  <si>
    <t>視覚的処理過程(Gv) (Horn)</t>
    <rPh sb="0" eb="3">
      <t>シカクテキ</t>
    </rPh>
    <rPh sb="3" eb="5">
      <t>ショリ</t>
    </rPh>
    <rPh sb="5" eb="7">
      <t>カテイ</t>
    </rPh>
    <phoneticPr fontId="2"/>
  </si>
  <si>
    <t>モデルの再構成</t>
    <rPh sb="4" eb="7">
      <t>サイコウセイ</t>
    </rPh>
    <phoneticPr fontId="2"/>
  </si>
  <si>
    <t>同時処理</t>
    <rPh sb="0" eb="2">
      <t>ドウジ</t>
    </rPh>
    <rPh sb="2" eb="4">
      <t>ショリ</t>
    </rPh>
    <phoneticPr fontId="2"/>
  </si>
  <si>
    <t>試行錯誤的学習</t>
    <rPh sb="0" eb="4">
      <t>シコウサクゴ</t>
    </rPh>
    <rPh sb="4" eb="5">
      <t>テキ</t>
    </rPh>
    <rPh sb="5" eb="7">
      <t>ガクシュウ</t>
    </rPh>
    <phoneticPr fontId="2"/>
  </si>
  <si>
    <t>視覚的体制化</t>
    <rPh sb="0" eb="3">
      <t>シカクテキ</t>
    </rPh>
    <rPh sb="3" eb="5">
      <t>タイセイ</t>
    </rPh>
    <rPh sb="5" eb="6">
      <t>カ</t>
    </rPh>
    <phoneticPr fontId="2"/>
  </si>
  <si>
    <t>視覚ー運動の協応</t>
    <rPh sb="0" eb="2">
      <t>シカク</t>
    </rPh>
    <rPh sb="3" eb="5">
      <t>ウンドウ</t>
    </rPh>
    <rPh sb="6" eb="7">
      <t>キョウ</t>
    </rPh>
    <rPh sb="7" eb="8">
      <t>オウ</t>
    </rPh>
    <phoneticPr fontId="2"/>
  </si>
  <si>
    <t>注意集中</t>
    <rPh sb="0" eb="2">
      <t>チュウイ</t>
    </rPh>
    <rPh sb="2" eb="4">
      <t>シュウチュウ</t>
    </rPh>
    <phoneticPr fontId="2"/>
  </si>
  <si>
    <t>常識（原因ー影響）</t>
    <rPh sb="0" eb="2">
      <t>ジョウシキ</t>
    </rPh>
    <rPh sb="3" eb="5">
      <t>ゲンイン</t>
    </rPh>
    <rPh sb="6" eb="8">
      <t>エイキョウ</t>
    </rPh>
    <phoneticPr fontId="2"/>
  </si>
  <si>
    <t>推理</t>
    <rPh sb="0" eb="2">
      <t>スイリ</t>
    </rPh>
    <phoneticPr fontId="2"/>
  </si>
  <si>
    <t>短期記憶（聴覚または視覚）</t>
    <rPh sb="0" eb="2">
      <t>タンキ</t>
    </rPh>
    <rPh sb="2" eb="4">
      <t>キオク</t>
    </rPh>
    <rPh sb="5" eb="7">
      <t>チョウカク</t>
    </rPh>
    <rPh sb="10" eb="12">
      <t>シカク</t>
    </rPh>
    <phoneticPr fontId="2"/>
  </si>
  <si>
    <t>Ⅲ.影響因</t>
    <rPh sb="2" eb="4">
      <t>エイキョウ</t>
    </rPh>
    <rPh sb="4" eb="5">
      <t>イン</t>
    </rPh>
    <phoneticPr fontId="2"/>
  </si>
  <si>
    <t>不安</t>
    <rPh sb="0" eb="2">
      <t>フアン</t>
    </rPh>
    <phoneticPr fontId="2"/>
  </si>
  <si>
    <t>注意の範囲</t>
    <rPh sb="0" eb="2">
      <t>チュウイ</t>
    </rPh>
    <rPh sb="3" eb="5">
      <t>ハンイ</t>
    </rPh>
    <phoneticPr fontId="2"/>
  </si>
  <si>
    <t>集中</t>
    <rPh sb="0" eb="2">
      <t>シュウチュウ</t>
    </rPh>
    <phoneticPr fontId="2"/>
  </si>
  <si>
    <t>知的好奇心と努力</t>
    <rPh sb="0" eb="2">
      <t>チテキ</t>
    </rPh>
    <rPh sb="2" eb="5">
      <t>コウキシン</t>
    </rPh>
    <rPh sb="6" eb="8">
      <t>ドリョク</t>
    </rPh>
    <phoneticPr fontId="2"/>
  </si>
  <si>
    <t>過度の具体的思考</t>
    <rPh sb="0" eb="2">
      <t>カド</t>
    </rPh>
    <rPh sb="3" eb="6">
      <t>グタイテキ</t>
    </rPh>
    <rPh sb="6" eb="8">
      <t>シコウ</t>
    </rPh>
    <phoneticPr fontId="2"/>
  </si>
  <si>
    <t>固執性</t>
    <rPh sb="0" eb="2">
      <t>コシツ</t>
    </rPh>
    <rPh sb="2" eb="3">
      <t>セイ</t>
    </rPh>
    <phoneticPr fontId="2"/>
  </si>
  <si>
    <t>学校での学習</t>
    <rPh sb="0" eb="2">
      <t>ガッコウ</t>
    </rPh>
    <rPh sb="4" eb="6">
      <t>ガクシュウ</t>
    </rPh>
    <phoneticPr fontId="2"/>
  </si>
  <si>
    <t>長い言語反応</t>
    <rPh sb="0" eb="1">
      <t>ナガ</t>
    </rPh>
    <rPh sb="2" eb="4">
      <t>ゲンゴ</t>
    </rPh>
    <rPh sb="4" eb="6">
      <t>ハンノウ</t>
    </rPh>
    <phoneticPr fontId="2"/>
  </si>
  <si>
    <t>能力</t>
    <rPh sb="0" eb="2">
      <t>ノウリョク</t>
    </rPh>
    <phoneticPr fontId="2"/>
  </si>
  <si>
    <t>空間(Bannatyne)</t>
    <rPh sb="0" eb="2">
      <t>クウカン</t>
    </rPh>
    <phoneticPr fontId="2"/>
  </si>
  <si>
    <t>組み立て</t>
    <rPh sb="0" eb="1">
      <t>ク</t>
    </rPh>
    <rPh sb="2" eb="3">
      <t>タ</t>
    </rPh>
    <phoneticPr fontId="2"/>
  </si>
  <si>
    <t>情報の符号化</t>
    <rPh sb="0" eb="2">
      <t>ジョウホウ</t>
    </rPh>
    <rPh sb="3" eb="5">
      <t>フゴウ</t>
    </rPh>
    <rPh sb="5" eb="6">
      <t>カ</t>
    </rPh>
    <phoneticPr fontId="2"/>
  </si>
  <si>
    <t>視覚的系列化</t>
    <rPh sb="0" eb="2">
      <t>シカク</t>
    </rPh>
    <rPh sb="2" eb="3">
      <t>テキ</t>
    </rPh>
    <rPh sb="3" eb="5">
      <t>ケイレツ</t>
    </rPh>
    <rPh sb="5" eb="6">
      <t>カ</t>
    </rPh>
    <phoneticPr fontId="2"/>
  </si>
  <si>
    <t>長期記憶（再掲載）</t>
    <rPh sb="0" eb="2">
      <t>チョウキ</t>
    </rPh>
    <rPh sb="2" eb="4">
      <t>キオク</t>
    </rPh>
    <rPh sb="5" eb="6">
      <t>サイ</t>
    </rPh>
    <rPh sb="6" eb="8">
      <t>ケイサイ</t>
    </rPh>
    <phoneticPr fontId="2"/>
  </si>
  <si>
    <t>言語記憶(Guilford)</t>
    <rPh sb="0" eb="2">
      <t>ゲンゴ</t>
    </rPh>
    <rPh sb="2" eb="4">
      <t>キオク</t>
    </rPh>
    <phoneticPr fontId="2"/>
  </si>
  <si>
    <t>言語的推理(再掲載)</t>
    <rPh sb="0" eb="3">
      <t>ゲンゴテキ</t>
    </rPh>
    <rPh sb="3" eb="5">
      <t>スイリ</t>
    </rPh>
    <rPh sb="6" eb="7">
      <t>サイ</t>
    </rPh>
    <rPh sb="7" eb="9">
      <t>ケイサイ</t>
    </rPh>
    <phoneticPr fontId="2"/>
  </si>
  <si>
    <t>影響因</t>
    <rPh sb="0" eb="2">
      <t>エイキョウ</t>
    </rPh>
    <rPh sb="2" eb="3">
      <t>イン</t>
    </rPh>
    <phoneticPr fontId="2"/>
  </si>
  <si>
    <t>被転導性</t>
    <rPh sb="0" eb="1">
      <t>コウム</t>
    </rPh>
    <rPh sb="1" eb="2">
      <t>テン</t>
    </rPh>
    <rPh sb="2" eb="3">
      <t>ミチビ</t>
    </rPh>
    <rPh sb="3" eb="4">
      <t>セイ</t>
    </rPh>
    <phoneticPr fontId="2"/>
  </si>
  <si>
    <t>確信がもてなくても答える姿勢</t>
    <rPh sb="0" eb="2">
      <t>カクシン</t>
    </rPh>
    <rPh sb="9" eb="10">
      <t>コタ</t>
    </rPh>
    <rPh sb="12" eb="14">
      <t>シセイ</t>
    </rPh>
    <phoneticPr fontId="2"/>
  </si>
  <si>
    <t>評価点平均との差が1点未満の下位検査は±</t>
    <rPh sb="0" eb="3">
      <t>ヒョウカテン</t>
    </rPh>
    <rPh sb="3" eb="5">
      <t>ヘイキン</t>
    </rPh>
    <rPh sb="7" eb="8">
      <t>サ</t>
    </rPh>
    <rPh sb="10" eb="11">
      <t>テン</t>
    </rPh>
    <rPh sb="11" eb="13">
      <t>ミマン</t>
    </rPh>
    <rPh sb="14" eb="16">
      <t>カイ</t>
    </rPh>
    <rPh sb="16" eb="18">
      <t>ケンサ</t>
    </rPh>
    <phoneticPr fontId="2"/>
  </si>
  <si>
    <t>順位</t>
    <rPh sb="0" eb="2">
      <t>ジュンイ</t>
    </rPh>
    <phoneticPr fontId="2"/>
  </si>
  <si>
    <t>判定記号</t>
    <rPh sb="0" eb="2">
      <t>ハンテイ</t>
    </rPh>
    <rPh sb="2" eb="4">
      <t>キゴウ</t>
    </rPh>
    <phoneticPr fontId="2"/>
  </si>
  <si>
    <t>S(W)が2つ以上で、残りは＋(ー)か±。または、S(W)が1つと＋(ー)が1つ以上あり、残りは±。</t>
    <rPh sb="7" eb="9">
      <t>イジョウ</t>
    </rPh>
    <rPh sb="11" eb="12">
      <t>ノコ</t>
    </rPh>
    <rPh sb="40" eb="42">
      <t>イジョウ</t>
    </rPh>
    <rPh sb="45" eb="46">
      <t>ノコ</t>
    </rPh>
    <phoneticPr fontId="2"/>
  </si>
  <si>
    <t>S(W)が1つで、残りは±。または、S(W)はないが＋(ー)が2つ以上あり、残りは±。</t>
    <rPh sb="9" eb="10">
      <t>ノコ</t>
    </rPh>
    <rPh sb="33" eb="35">
      <t>イジョウ</t>
    </rPh>
    <rPh sb="38" eb="39">
      <t>ノコ</t>
    </rPh>
    <phoneticPr fontId="2"/>
  </si>
  <si>
    <t>１，２以外の場合</t>
    <rPh sb="3" eb="5">
      <t>イガイ</t>
    </rPh>
    <rPh sb="6" eb="8">
      <t>バアイ</t>
    </rPh>
    <phoneticPr fontId="2"/>
  </si>
  <si>
    <t>判定基準</t>
    <rPh sb="0" eb="2">
      <t>ハンテイ</t>
    </rPh>
    <rPh sb="2" eb="4">
      <t>キジュン</t>
    </rPh>
    <phoneticPr fontId="2"/>
  </si>
  <si>
    <t>s</t>
    <phoneticPr fontId="2"/>
  </si>
  <si>
    <t>+</t>
    <phoneticPr fontId="2"/>
  </si>
  <si>
    <t>w</t>
    <phoneticPr fontId="2"/>
  </si>
  <si>
    <t>-</t>
    <phoneticPr fontId="2"/>
  </si>
  <si>
    <t>○s</t>
    <phoneticPr fontId="2"/>
  </si>
  <si>
    <t>△s</t>
    <phoneticPr fontId="2"/>
  </si>
  <si>
    <t>○w</t>
    <phoneticPr fontId="2"/>
  </si>
  <si>
    <t>△w</t>
    <phoneticPr fontId="2"/>
  </si>
  <si>
    <t>×</t>
    <phoneticPr fontId="2"/>
  </si>
  <si>
    <t xml:space="preserve"> </t>
    <phoneticPr fontId="2"/>
  </si>
  <si>
    <t>継次処理・系列化(Bannatyne)</t>
    <rPh sb="0" eb="1">
      <t>ツ</t>
    </rPh>
    <rPh sb="1" eb="2">
      <t>ジ</t>
    </rPh>
    <rPh sb="2" eb="4">
      <t>ショリ</t>
    </rPh>
    <rPh sb="5" eb="7">
      <t>ケイレツ</t>
    </rPh>
    <rPh sb="7" eb="8">
      <t>カ</t>
    </rPh>
    <phoneticPr fontId="2"/>
  </si>
  <si>
    <t>○s, ○w</t>
    <phoneticPr fontId="2"/>
  </si>
  <si>
    <t>△s, △w</t>
    <phoneticPr fontId="2"/>
  </si>
  <si>
    <t>×</t>
    <phoneticPr fontId="2"/>
  </si>
  <si>
    <t>全検査評価点平均</t>
    <rPh sb="0" eb="1">
      <t>ゼン</t>
    </rPh>
    <rPh sb="1" eb="3">
      <t>ケンサ</t>
    </rPh>
    <rPh sb="3" eb="6">
      <t>ヒョウカテン</t>
    </rPh>
    <rPh sb="6" eb="8">
      <t>ヘイキン</t>
    </rPh>
    <phoneticPr fontId="2"/>
  </si>
  <si>
    <t>SW</t>
    <phoneticPr fontId="2"/>
  </si>
  <si>
    <t>WAIS-Ⅲプロフィール分析表</t>
    <rPh sb="12" eb="14">
      <t>ブンセキ</t>
    </rPh>
    <rPh sb="14" eb="15">
      <t>ヒョウ</t>
    </rPh>
    <phoneticPr fontId="2"/>
  </si>
  <si>
    <t>数唱</t>
    <rPh sb="0" eb="2">
      <t>スウショウ</t>
    </rPh>
    <phoneticPr fontId="2"/>
  </si>
  <si>
    <t>問題文の理解</t>
    <rPh sb="0" eb="3">
      <t>モンダイブン</t>
    </rPh>
    <rPh sb="4" eb="6">
      <t>リカイ</t>
    </rPh>
    <phoneticPr fontId="2"/>
  </si>
  <si>
    <t>言語概念形成(Rapaport)</t>
    <rPh sb="0" eb="2">
      <t>ゲンゴ</t>
    </rPh>
    <rPh sb="2" eb="4">
      <t>ガイネン</t>
    </rPh>
    <rPh sb="4" eb="6">
      <t>ケイセイ</t>
    </rPh>
    <phoneticPr fontId="2"/>
  </si>
  <si>
    <t>言語概念及び言語的推理</t>
    <rPh sb="0" eb="2">
      <t>ゴンゴ</t>
    </rPh>
    <rPh sb="2" eb="4">
      <t>ガイネン</t>
    </rPh>
    <rPh sb="4" eb="5">
      <t>オヨ</t>
    </rPh>
    <rPh sb="6" eb="9">
      <t>ゲンゴテキ</t>
    </rPh>
    <rPh sb="9" eb="11">
      <t>スイリ</t>
    </rPh>
    <phoneticPr fontId="2"/>
  </si>
  <si>
    <t>言語的知識及び長期記憶</t>
    <rPh sb="0" eb="3">
      <t>ゲンゴテキ</t>
    </rPh>
    <rPh sb="3" eb="5">
      <t>チシキ</t>
    </rPh>
    <rPh sb="5" eb="6">
      <t>オヨ</t>
    </rPh>
    <rPh sb="7" eb="9">
      <t>チョウキ</t>
    </rPh>
    <rPh sb="9" eb="11">
      <t>キオク</t>
    </rPh>
    <phoneticPr fontId="2"/>
  </si>
  <si>
    <t>文化的知識</t>
    <rPh sb="0" eb="3">
      <t>ブンカテキ</t>
    </rPh>
    <rPh sb="3" eb="5">
      <t>チシキ</t>
    </rPh>
    <phoneticPr fontId="2"/>
  </si>
  <si>
    <t>言語反応</t>
    <rPh sb="0" eb="2">
      <t>ゲンゴ</t>
    </rPh>
    <rPh sb="2" eb="4">
      <t>ハンノウ</t>
    </rPh>
    <phoneticPr fontId="2"/>
  </si>
  <si>
    <t>言語指示</t>
    <rPh sb="0" eb="2">
      <t>ゲンゴ</t>
    </rPh>
    <rPh sb="2" eb="4">
      <t>シジ</t>
    </rPh>
    <phoneticPr fontId="2"/>
  </si>
  <si>
    <t>刺激の視知覚</t>
    <rPh sb="0" eb="2">
      <t>シゲキ</t>
    </rPh>
    <rPh sb="3" eb="4">
      <t>シ</t>
    </rPh>
    <rPh sb="4" eb="6">
      <t>チカク</t>
    </rPh>
    <phoneticPr fontId="2"/>
  </si>
  <si>
    <t>完全な有意味刺激の視知覚</t>
    <rPh sb="0" eb="2">
      <t>カンゼン</t>
    </rPh>
    <rPh sb="3" eb="6">
      <t>ユウイミ</t>
    </rPh>
    <rPh sb="6" eb="8">
      <t>シゲキ</t>
    </rPh>
    <rPh sb="9" eb="10">
      <t>シ</t>
    </rPh>
    <rPh sb="10" eb="12">
      <t>チカク</t>
    </rPh>
    <phoneticPr fontId="2"/>
  </si>
  <si>
    <t>視空間認知及び非言語的推理</t>
    <rPh sb="0" eb="1">
      <t>シ</t>
    </rPh>
    <rPh sb="1" eb="3">
      <t>クウカン</t>
    </rPh>
    <rPh sb="3" eb="5">
      <t>ニンチ</t>
    </rPh>
    <rPh sb="5" eb="6">
      <t>オヨ</t>
    </rPh>
    <rPh sb="7" eb="8">
      <t>ヒ</t>
    </rPh>
    <rPh sb="8" eb="11">
      <t>ゲンゴテキ</t>
    </rPh>
    <rPh sb="11" eb="13">
      <t>スイリ</t>
    </rPh>
    <phoneticPr fontId="2"/>
  </si>
  <si>
    <t>非言語的推理(Rapaport)</t>
    <rPh sb="0" eb="1">
      <t>ヒ</t>
    </rPh>
    <rPh sb="1" eb="4">
      <t>ゲンゴテキ</t>
    </rPh>
    <rPh sb="4" eb="6">
      <t>スイリ</t>
    </rPh>
    <phoneticPr fontId="2"/>
  </si>
  <si>
    <t>計画ー試行錯誤</t>
    <rPh sb="0" eb="2">
      <t>ケイカク</t>
    </rPh>
    <rPh sb="3" eb="7">
      <t>シコウサクゴ</t>
    </rPh>
    <phoneticPr fontId="2"/>
  </si>
  <si>
    <t>問題解決能力</t>
    <rPh sb="0" eb="2">
      <t>モンダイ</t>
    </rPh>
    <rPh sb="2" eb="4">
      <t>カイケツ</t>
    </rPh>
    <rPh sb="4" eb="6">
      <t>ノウリョク</t>
    </rPh>
    <phoneticPr fontId="2"/>
  </si>
  <si>
    <t>流動性ー結晶性(Horn)</t>
    <rPh sb="0" eb="3">
      <t>リュウドウセイ</t>
    </rPh>
    <rPh sb="4" eb="6">
      <t>ケッショウ</t>
    </rPh>
    <rPh sb="6" eb="7">
      <t>セイ</t>
    </rPh>
    <phoneticPr fontId="2"/>
  </si>
  <si>
    <t>結晶性能力</t>
    <rPh sb="0" eb="3">
      <t>ケッショウセイ</t>
    </rPh>
    <rPh sb="3" eb="5">
      <t>ノウリョク</t>
    </rPh>
    <rPh sb="4" eb="5">
      <t>セイノウ</t>
    </rPh>
    <phoneticPr fontId="2"/>
  </si>
  <si>
    <t>流動性能力</t>
    <rPh sb="0" eb="3">
      <t>リュウドウセイ</t>
    </rPh>
    <rPh sb="3" eb="5">
      <t>ノウリョク</t>
    </rPh>
    <rPh sb="4" eb="5">
      <t>セイノウ</t>
    </rPh>
    <phoneticPr fontId="2"/>
  </si>
  <si>
    <t>情報処理</t>
    <rPh sb="0" eb="2">
      <t>ジョウホウ</t>
    </rPh>
    <rPh sb="2" eb="4">
      <t>ショリ</t>
    </rPh>
    <phoneticPr fontId="2"/>
  </si>
  <si>
    <t>記憶</t>
    <rPh sb="0" eb="2">
      <t>キオク</t>
    </rPh>
    <phoneticPr fontId="2"/>
  </si>
  <si>
    <t>非言語的推理(Rapaport)(再掲載)</t>
    <rPh sb="0" eb="1">
      <t>ヒ</t>
    </rPh>
    <rPh sb="1" eb="3">
      <t>ゲンゴ</t>
    </rPh>
    <rPh sb="3" eb="4">
      <t>テキ</t>
    </rPh>
    <rPh sb="4" eb="6">
      <t>スイリ</t>
    </rPh>
    <rPh sb="17" eb="18">
      <t>サイ</t>
    </rPh>
    <rPh sb="18" eb="20">
      <t>ケイサイ</t>
    </rPh>
    <phoneticPr fontId="2"/>
  </si>
  <si>
    <t>内容</t>
    <rPh sb="0" eb="2">
      <t>ナイヨウ</t>
    </rPh>
    <phoneticPr fontId="2"/>
  </si>
  <si>
    <t>社会的理解(Dean)</t>
    <rPh sb="0" eb="3">
      <t>シャカイテキ</t>
    </rPh>
    <rPh sb="3" eb="5">
      <t>リカイ</t>
    </rPh>
    <phoneticPr fontId="2"/>
  </si>
  <si>
    <t>マイナスの影響因：wのときだけ採択</t>
    <rPh sb="5" eb="7">
      <t>エイキョウ</t>
    </rPh>
    <rPh sb="7" eb="8">
      <t>イン</t>
    </rPh>
    <rPh sb="15" eb="17">
      <t>サイタク</t>
    </rPh>
    <phoneticPr fontId="2"/>
  </si>
  <si>
    <t>不安・注意</t>
    <rPh sb="0" eb="2">
      <t>フアン</t>
    </rPh>
    <rPh sb="3" eb="5">
      <t>チュウイ</t>
    </rPh>
    <phoneticPr fontId="2"/>
  </si>
  <si>
    <t>時間切迫の影響</t>
    <rPh sb="0" eb="2">
      <t>ジカン</t>
    </rPh>
    <rPh sb="2" eb="4">
      <t>セッパク</t>
    </rPh>
    <rPh sb="5" eb="7">
      <t>エイキョウ</t>
    </rPh>
    <phoneticPr fontId="2"/>
  </si>
  <si>
    <t>その他</t>
    <rPh sb="2" eb="3">
      <t>タ</t>
    </rPh>
    <phoneticPr fontId="2"/>
  </si>
  <si>
    <t>プラスまたはマイナスの影響因：sもwも採択</t>
    <rPh sb="11" eb="13">
      <t>エイキョウ</t>
    </rPh>
    <rPh sb="13" eb="14">
      <t>イン</t>
    </rPh>
    <rPh sb="19" eb="21">
      <t>サイタク</t>
    </rPh>
    <phoneticPr fontId="2"/>
  </si>
  <si>
    <t>語音</t>
    <rPh sb="0" eb="2">
      <t>ゴオン</t>
    </rPh>
    <phoneticPr fontId="2"/>
  </si>
  <si>
    <t>完成</t>
    <rPh sb="0" eb="2">
      <t>カンセイ</t>
    </rPh>
    <phoneticPr fontId="2"/>
  </si>
  <si>
    <t>積木</t>
    <rPh sb="0" eb="2">
      <t>ツミキ</t>
    </rPh>
    <phoneticPr fontId="2"/>
  </si>
  <si>
    <t>行列</t>
    <rPh sb="0" eb="2">
      <t>ギョウレツ</t>
    </rPh>
    <phoneticPr fontId="2"/>
  </si>
  <si>
    <t>配列</t>
    <rPh sb="0" eb="2">
      <t>ハイレツ</t>
    </rPh>
    <phoneticPr fontId="2"/>
  </si>
  <si>
    <t>記号</t>
    <rPh sb="0" eb="2">
      <t>キゴウ</t>
    </rPh>
    <phoneticPr fontId="2"/>
  </si>
  <si>
    <t>組合</t>
    <rPh sb="0" eb="2">
      <t>クミアワ</t>
    </rPh>
    <phoneticPr fontId="2"/>
  </si>
  <si>
    <t>※SWの判定としてP&lt;0.15の有意傾向を有意差とし、プロフィール分析を行うとfalse positiveな解釈仮説が増えるので留意すること。</t>
    <rPh sb="4" eb="6">
      <t>ハンテイ</t>
    </rPh>
    <rPh sb="16" eb="18">
      <t>ユウイ</t>
    </rPh>
    <rPh sb="18" eb="20">
      <t>ケイコウ</t>
    </rPh>
    <rPh sb="21" eb="24">
      <t>ユウイサ</t>
    </rPh>
    <rPh sb="33" eb="35">
      <t>ブンセキ</t>
    </rPh>
    <rPh sb="36" eb="37">
      <t>オコナ</t>
    </rPh>
    <rPh sb="54" eb="56">
      <t>カイシャク</t>
    </rPh>
    <rPh sb="56" eb="58">
      <t>カセツ</t>
    </rPh>
    <rPh sb="59" eb="60">
      <t>フ</t>
    </rPh>
    <rPh sb="64" eb="66">
      <t>リュウイ</t>
    </rPh>
    <phoneticPr fontId="2"/>
  </si>
  <si>
    <t>-</t>
    <phoneticPr fontId="2"/>
  </si>
  <si>
    <t>評価点平均よりｐ&lt;0.15水準で高い下位検査はS</t>
    <rPh sb="0" eb="3">
      <t>ヒョウカテン</t>
    </rPh>
    <rPh sb="3" eb="5">
      <t>ヘイキン</t>
    </rPh>
    <rPh sb="13" eb="15">
      <t>スイジュン</t>
    </rPh>
    <rPh sb="16" eb="17">
      <t>タカ</t>
    </rPh>
    <rPh sb="18" eb="20">
      <t>カイ</t>
    </rPh>
    <rPh sb="20" eb="22">
      <t>ケンサ</t>
    </rPh>
    <phoneticPr fontId="2"/>
  </si>
  <si>
    <t>評価点平均よりp&lt;0.15水準で低い下位検査はW</t>
    <rPh sb="0" eb="3">
      <t>ヒョウカテン</t>
    </rPh>
    <rPh sb="3" eb="5">
      <t>ヘイキン</t>
    </rPh>
    <rPh sb="13" eb="15">
      <t>スイジュン</t>
    </rPh>
    <rPh sb="16" eb="17">
      <t>ヒク</t>
    </rPh>
    <rPh sb="18" eb="20">
      <t>カイ</t>
    </rPh>
    <rPh sb="20" eb="22">
      <t>ケンサ</t>
    </rPh>
    <phoneticPr fontId="2"/>
  </si>
  <si>
    <t>評価点平均より1点以上p&lt;0.15水準未満高い下位検査は＋</t>
    <rPh sb="0" eb="3">
      <t>ヒョウカテン</t>
    </rPh>
    <rPh sb="3" eb="5">
      <t>ヘイキン</t>
    </rPh>
    <rPh sb="8" eb="9">
      <t>テン</t>
    </rPh>
    <rPh sb="9" eb="11">
      <t>イジョウ</t>
    </rPh>
    <rPh sb="17" eb="19">
      <t>スイジュン</t>
    </rPh>
    <rPh sb="19" eb="21">
      <t>ミマン</t>
    </rPh>
    <rPh sb="21" eb="22">
      <t>タカ</t>
    </rPh>
    <rPh sb="23" eb="25">
      <t>カイ</t>
    </rPh>
    <rPh sb="25" eb="27">
      <t>ケンサ</t>
    </rPh>
    <phoneticPr fontId="2"/>
  </si>
  <si>
    <t>評価点平均より1点以上p&lt;0.15水準未満低い下位検査はー</t>
    <rPh sb="0" eb="3">
      <t>ヒョウカテン</t>
    </rPh>
    <rPh sb="3" eb="5">
      <t>ヘイキン</t>
    </rPh>
    <rPh sb="8" eb="9">
      <t>テン</t>
    </rPh>
    <rPh sb="9" eb="11">
      <t>イジョウ</t>
    </rPh>
    <rPh sb="17" eb="19">
      <t>スイジュン</t>
    </rPh>
    <rPh sb="19" eb="21">
      <t>ミマン</t>
    </rPh>
    <rPh sb="21" eb="22">
      <t>ヒク</t>
    </rPh>
    <rPh sb="23" eb="25">
      <t>カイ</t>
    </rPh>
    <rPh sb="25" eb="27">
      <t>ケンサ</t>
    </rPh>
    <phoneticPr fontId="2"/>
  </si>
  <si>
    <t>※p&lt;0.15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</si>
</sst>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176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5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13" xfId="0" applyFont="1" applyBorder="1"/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4" fillId="0" borderId="15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22" xfId="0" applyFont="1" applyFill="1" applyBorder="1"/>
    <xf numFmtId="0" fontId="3" fillId="0" borderId="13" xfId="0" applyFont="1" applyBorder="1" applyAlignment="1">
      <alignment horizontal="left"/>
    </xf>
    <xf numFmtId="0" fontId="3" fillId="0" borderId="1" xfId="0" applyFont="1" applyBorder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" fillId="0" borderId="23" xfId="0" applyFont="1" applyBorder="1"/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2" borderId="0" xfId="0" applyFont="1" applyFill="1"/>
    <xf numFmtId="0" fontId="4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77" fontId="4" fillId="0" borderId="0" xfId="0" applyNumberFormat="1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178" fontId="6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0" borderId="20" xfId="0" applyFont="1" applyBorder="1"/>
    <xf numFmtId="0" fontId="3" fillId="0" borderId="23" xfId="0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0" borderId="15" xfId="0" applyFont="1" applyBorder="1"/>
    <xf numFmtId="0" fontId="3" fillId="0" borderId="1" xfId="0" applyFont="1" applyFill="1" applyBorder="1"/>
    <xf numFmtId="0" fontId="3" fillId="0" borderId="15" xfId="0" applyFont="1" applyFill="1" applyBorder="1"/>
    <xf numFmtId="0" fontId="4" fillId="0" borderId="22" xfId="0" applyFont="1" applyBorder="1"/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showGridLines="0" zoomScale="85" workbookViewId="0">
      <selection activeCell="D19" sqref="D19"/>
    </sheetView>
  </sheetViews>
  <sheetFormatPr defaultRowHeight="12" x14ac:dyDescent="0.15"/>
  <cols>
    <col min="1" max="1" width="23.625" style="6" customWidth="1"/>
    <col min="2" max="2" width="5.75" style="6" bestFit="1" customWidth="1"/>
    <col min="3" max="3" width="6.625" style="20" bestFit="1" customWidth="1"/>
    <col min="4" max="17" width="5" style="6" customWidth="1"/>
    <col min="18" max="18" width="6.375" style="6" customWidth="1"/>
    <col min="19" max="19" width="5" style="6" customWidth="1"/>
    <col min="20" max="21" width="2.625" style="6" bestFit="1" customWidth="1"/>
    <col min="22" max="22" width="2.75" style="6" bestFit="1" customWidth="1"/>
    <col min="23" max="23" width="2.625" style="6" bestFit="1" customWidth="1"/>
    <col min="24" max="24" width="3.375" style="6" bestFit="1" customWidth="1"/>
    <col min="25" max="28" width="4.125" style="6" bestFit="1" customWidth="1"/>
    <col min="29" max="32" width="4.375" style="6" bestFit="1" customWidth="1"/>
    <col min="33" max="33" width="3.375" style="6" bestFit="1" customWidth="1"/>
    <col min="34" max="16384" width="9" style="6"/>
  </cols>
  <sheetData>
    <row r="1" spans="1:33" x14ac:dyDescent="0.15">
      <c r="A1" s="1" t="s">
        <v>87</v>
      </c>
      <c r="B1" s="1"/>
      <c r="C1" s="2"/>
      <c r="D1" s="3" t="s">
        <v>5</v>
      </c>
      <c r="E1" s="3" t="s">
        <v>3</v>
      </c>
      <c r="F1" s="3" t="s">
        <v>4</v>
      </c>
      <c r="G1" s="3" t="s">
        <v>88</v>
      </c>
      <c r="H1" s="3" t="s">
        <v>2</v>
      </c>
      <c r="I1" s="3" t="s">
        <v>6</v>
      </c>
      <c r="J1" s="3" t="s">
        <v>115</v>
      </c>
      <c r="K1" s="4" t="s">
        <v>116</v>
      </c>
      <c r="L1" s="3" t="s">
        <v>7</v>
      </c>
      <c r="M1" s="3" t="s">
        <v>117</v>
      </c>
      <c r="N1" s="3" t="s">
        <v>118</v>
      </c>
      <c r="O1" s="3" t="s">
        <v>119</v>
      </c>
      <c r="P1" s="3" t="s">
        <v>120</v>
      </c>
      <c r="Q1" s="5" t="s">
        <v>121</v>
      </c>
    </row>
    <row r="2" spans="1:33" x14ac:dyDescent="0.15">
      <c r="A2" s="8" t="s">
        <v>128</v>
      </c>
      <c r="C2" s="7" t="s">
        <v>0</v>
      </c>
      <c r="D2" s="24">
        <v>14</v>
      </c>
      <c r="E2" s="25">
        <v>13</v>
      </c>
      <c r="F2" s="25">
        <v>14</v>
      </c>
      <c r="G2" s="25">
        <v>16</v>
      </c>
      <c r="H2" s="25">
        <v>13</v>
      </c>
      <c r="I2" s="25">
        <v>13</v>
      </c>
      <c r="J2" s="25">
        <v>13</v>
      </c>
      <c r="K2" s="24">
        <v>7</v>
      </c>
      <c r="L2" s="25">
        <v>8</v>
      </c>
      <c r="M2" s="25">
        <v>6</v>
      </c>
      <c r="N2" s="25">
        <v>8</v>
      </c>
      <c r="O2" s="25">
        <v>10</v>
      </c>
      <c r="P2" s="25">
        <v>9</v>
      </c>
      <c r="Q2" s="26" t="s">
        <v>123</v>
      </c>
    </row>
    <row r="3" spans="1:33" ht="13.5" x14ac:dyDescent="0.15">
      <c r="A3" s="8" t="s">
        <v>10</v>
      </c>
      <c r="B3" s="1"/>
      <c r="C3" s="83" t="s">
        <v>86</v>
      </c>
      <c r="D3" s="78" t="str">
        <f>IF(D$6-$R$4&gt;=2.2,"s",IF(D$6-$R$4&gt;=1,"+",IF(D$6-$R$4&gt;-1,"±",IF(D$6-$R$4&gt;-2.2,"-","w"))))</f>
        <v>s</v>
      </c>
      <c r="E3" s="77" t="str">
        <f>IF(E$6-$R$4&gt;=2.74,"s",IF(E$6-$R$4&gt;=1,"+",IF(E$6-$R$4&gt;-1,"±",IF(E$6-$R$4&gt;-2.74,"-","w"))))</f>
        <v>+</v>
      </c>
      <c r="F3" s="77" t="str">
        <f>IF(F$6-$R$4&gt;=2.87,"s",IF(F$6-$R$4&gt;=1,"+",IF(F$6-$R$4&gt;-1,"±",IF(F$6-$R$4&gt;-2.87,"-","w"))))</f>
        <v>s</v>
      </c>
      <c r="G3" s="77" t="str">
        <f>IF(G$6-$R$4&gt;=2.39,"s",IF(G$6-$R$4&gt;=1,"+",IF(G$6-$R$4&gt;-1,"±",IF(G$6-$R$4&gt;-2.39,"-","w"))))</f>
        <v>s</v>
      </c>
      <c r="H3" s="77" t="str">
        <f>IF(H$6-$R$4&gt;=2.74,"s",IF(H$6-$R$4&gt;=1,"+",IF(H$6-$R$4&gt;-1,"±",IF(H$6-$R$4&gt;-2.74,"-","w"))))</f>
        <v>+</v>
      </c>
      <c r="I3" s="77" t="str">
        <f>IF(I$6-$R$4&gt;=3.06,"s",IF(I$6-$R$4&gt;=1,"+",IF(I$6-$R$4&gt;-1,"±",IF(I$6-$R$4&gt;-3.06,"-","w"))))</f>
        <v>+</v>
      </c>
      <c r="J3" s="76" t="str">
        <f>IF(J$6-$R$4&gt;=2.99,"s",IF(J$6-$R$4&gt;=1,"+",IF(J$6-$R$4&gt;-1,"±",IF(J$6-$R$4&gt;-2.99,"-","w"))))</f>
        <v>+</v>
      </c>
      <c r="K3" s="78" t="str">
        <f>IF(K$6-$R$4&gt;=3.15,"s",IF(K$6-$R$4&gt;=1,"+",IF(K$6-$R$4&gt;-1,"±",IF(K$6-$R$4&gt;-3.15,"-","w"))))</f>
        <v>w</v>
      </c>
      <c r="L3" s="77" t="str">
        <f>IF(L$6-$R$4&gt;=2.8,"s",IF(L$6-$R$4&gt;=1,"+",IF(L$6-$R$4&gt;-1,"±",IF(L$6-$R$4&gt;-2.8,"-","w"))))</f>
        <v>w</v>
      </c>
      <c r="M3" s="77" t="str">
        <f>IF(M$6-$R$4&gt;=3.11,"s",IF(M$6-$R$4&gt;=1,"+",IF(M$6-$R$4&gt;-1,"±",IF(M$6-$R$4&gt;-3.11,"-","w"))))</f>
        <v>w</v>
      </c>
      <c r="N3" s="77" t="str">
        <f>IF(N$6-$R$4&gt;=2.7,"s",IF(N$6-$R$4&gt;=1,"+",IF(N$6-$R$4&gt;-1,"±",IF(N$6-$R$4&gt;-2.7,"-","w"))))</f>
        <v>w</v>
      </c>
      <c r="O3" s="77" t="str">
        <f>IF(O$6-$R$4&gt;=2.98,"s",IF(O$6-$R$4&gt;=1,"+",IF(O$6-$R$4&gt;-1,"±",IF(O$6-$R$4&gt;-2.98,"-","w"))))</f>
        <v>-</v>
      </c>
      <c r="P3" s="77" t="str">
        <f>IF(P$6-$R$4&gt;=2.72,"s",IF(P$6-$R$4&gt;=1,"+",IF(P$6-$R$4&gt;-1,"±",IF(P$6-$R$4&gt;-2.72,"-","w"))))</f>
        <v>-</v>
      </c>
      <c r="Q3" s="76"/>
    </row>
    <row r="4" spans="1:33" x14ac:dyDescent="0.15">
      <c r="I4" s="37"/>
      <c r="J4" s="13"/>
      <c r="Q4" s="81" t="s">
        <v>85</v>
      </c>
      <c r="R4" s="82">
        <f>AVERAGE(D6:P6)</f>
        <v>11.076923076923077</v>
      </c>
      <c r="S4" s="100"/>
    </row>
    <row r="5" spans="1:33" x14ac:dyDescent="0.15">
      <c r="A5" s="9"/>
      <c r="B5" s="9"/>
      <c r="C5" s="9" t="s">
        <v>1</v>
      </c>
      <c r="D5" s="4" t="s">
        <v>5</v>
      </c>
      <c r="E5" s="3" t="s">
        <v>3</v>
      </c>
      <c r="F5" s="3" t="s">
        <v>4</v>
      </c>
      <c r="G5" s="3" t="s">
        <v>88</v>
      </c>
      <c r="H5" s="3" t="s">
        <v>2</v>
      </c>
      <c r="I5" s="3" t="s">
        <v>6</v>
      </c>
      <c r="J5" s="3" t="s">
        <v>115</v>
      </c>
      <c r="K5" s="4" t="s">
        <v>116</v>
      </c>
      <c r="L5" s="3" t="s">
        <v>7</v>
      </c>
      <c r="M5" s="3" t="s">
        <v>117</v>
      </c>
      <c r="N5" s="3" t="s">
        <v>118</v>
      </c>
      <c r="O5" s="3" t="s">
        <v>119</v>
      </c>
      <c r="P5" s="3" t="s">
        <v>120</v>
      </c>
      <c r="Q5" s="5" t="s">
        <v>121</v>
      </c>
      <c r="R5" s="12" t="s">
        <v>1</v>
      </c>
      <c r="S5" s="50"/>
      <c r="AA5" s="13"/>
      <c r="AB5" s="13"/>
    </row>
    <row r="6" spans="1:33" x14ac:dyDescent="0.15">
      <c r="A6" s="14" t="s">
        <v>0</v>
      </c>
      <c r="B6" s="14"/>
      <c r="C6" s="15">
        <f>AVERAGE($D$6:$J$6)</f>
        <v>13.714285714285714</v>
      </c>
      <c r="D6" s="7">
        <f t="shared" ref="D6:J6" si="0">D$2</f>
        <v>14</v>
      </c>
      <c r="E6" s="10">
        <f t="shared" si="0"/>
        <v>13</v>
      </c>
      <c r="F6" s="10">
        <f t="shared" si="0"/>
        <v>14</v>
      </c>
      <c r="G6" s="10">
        <f t="shared" si="0"/>
        <v>16</v>
      </c>
      <c r="H6" s="10">
        <f t="shared" si="0"/>
        <v>13</v>
      </c>
      <c r="I6" s="10">
        <f t="shared" si="0"/>
        <v>13</v>
      </c>
      <c r="J6" s="10">
        <f t="shared" si="0"/>
        <v>13</v>
      </c>
      <c r="K6" s="7">
        <f t="shared" ref="K6:P6" si="1">K$2</f>
        <v>7</v>
      </c>
      <c r="L6" s="10">
        <f t="shared" si="1"/>
        <v>8</v>
      </c>
      <c r="M6" s="10">
        <f t="shared" si="1"/>
        <v>6</v>
      </c>
      <c r="N6" s="10">
        <f t="shared" si="1"/>
        <v>8</v>
      </c>
      <c r="O6" s="10">
        <f t="shared" si="1"/>
        <v>10</v>
      </c>
      <c r="P6" s="10">
        <f t="shared" si="1"/>
        <v>9</v>
      </c>
      <c r="Q6" s="11" t="s">
        <v>123</v>
      </c>
      <c r="R6" s="80">
        <f>AVERAGE(K6:P6)</f>
        <v>8</v>
      </c>
      <c r="S6" s="101"/>
    </row>
    <row r="7" spans="1:33" x14ac:dyDescent="0.15">
      <c r="A7" s="19"/>
      <c r="B7" s="19"/>
      <c r="Q7" s="74"/>
      <c r="R7" s="79"/>
      <c r="S7" s="79"/>
    </row>
    <row r="8" spans="1:33" x14ac:dyDescent="0.15">
      <c r="A8" s="4" t="s">
        <v>53</v>
      </c>
      <c r="B8" s="9" t="s">
        <v>22</v>
      </c>
      <c r="C8" s="9" t="s">
        <v>23</v>
      </c>
      <c r="D8" s="7" t="s">
        <v>5</v>
      </c>
      <c r="E8" s="10" t="s">
        <v>3</v>
      </c>
      <c r="F8" s="10" t="s">
        <v>4</v>
      </c>
      <c r="G8" s="10" t="s">
        <v>88</v>
      </c>
      <c r="H8" s="10" t="s">
        <v>2</v>
      </c>
      <c r="I8" s="10" t="s">
        <v>6</v>
      </c>
      <c r="J8" s="3" t="s">
        <v>115</v>
      </c>
      <c r="K8" s="4" t="s">
        <v>116</v>
      </c>
      <c r="L8" s="10" t="s">
        <v>7</v>
      </c>
      <c r="M8" s="3" t="s">
        <v>117</v>
      </c>
      <c r="N8" s="3" t="s">
        <v>118</v>
      </c>
      <c r="O8" s="3" t="s">
        <v>119</v>
      </c>
      <c r="P8" s="3" t="s">
        <v>120</v>
      </c>
      <c r="Q8" s="5" t="s">
        <v>121</v>
      </c>
      <c r="T8" s="7" t="s">
        <v>71</v>
      </c>
      <c r="U8" s="11" t="s">
        <v>72</v>
      </c>
      <c r="V8" s="10" t="s">
        <v>73</v>
      </c>
      <c r="W8" s="10" t="s">
        <v>74</v>
      </c>
      <c r="X8" s="9" t="str">
        <f>"±"</f>
        <v>±</v>
      </c>
      <c r="Y8" s="10" t="s">
        <v>75</v>
      </c>
      <c r="Z8" s="10" t="s">
        <v>75</v>
      </c>
      <c r="AA8" s="10" t="s">
        <v>76</v>
      </c>
      <c r="AB8" s="10" t="s">
        <v>76</v>
      </c>
      <c r="AC8" s="7" t="s">
        <v>77</v>
      </c>
      <c r="AD8" s="10" t="s">
        <v>77</v>
      </c>
      <c r="AE8" s="10" t="s">
        <v>17</v>
      </c>
      <c r="AF8" s="11" t="s">
        <v>78</v>
      </c>
      <c r="AG8" s="9" t="s">
        <v>79</v>
      </c>
    </row>
    <row r="9" spans="1:33" x14ac:dyDescent="0.15">
      <c r="A9" s="21" t="s">
        <v>20</v>
      </c>
      <c r="B9" s="28"/>
      <c r="C9" s="28"/>
      <c r="D9" s="25"/>
      <c r="E9" s="25"/>
      <c r="F9" s="25"/>
      <c r="G9" s="25"/>
      <c r="H9" s="25"/>
      <c r="I9" s="25"/>
      <c r="J9" s="25"/>
      <c r="K9" s="4"/>
      <c r="L9" s="3"/>
      <c r="M9" s="3"/>
      <c r="N9" s="3"/>
      <c r="O9" s="3"/>
      <c r="P9" s="3"/>
      <c r="Q9" s="5"/>
      <c r="T9" s="30"/>
      <c r="U9" s="31"/>
      <c r="V9" s="41"/>
      <c r="W9" s="41"/>
      <c r="X9" s="43"/>
      <c r="Y9" s="41"/>
      <c r="Z9" s="41"/>
      <c r="AA9" s="41"/>
      <c r="AB9" s="41"/>
      <c r="AC9" s="30"/>
      <c r="AD9" s="13"/>
      <c r="AE9" s="13"/>
      <c r="AF9" s="31"/>
      <c r="AG9" s="43"/>
    </row>
    <row r="10" spans="1:33" x14ac:dyDescent="0.15">
      <c r="A10" s="48" t="s">
        <v>89</v>
      </c>
      <c r="B10" s="29"/>
      <c r="C10" s="35"/>
      <c r="D10" s="13"/>
      <c r="E10" s="13"/>
      <c r="F10" s="13"/>
      <c r="G10" s="13"/>
      <c r="H10" s="13"/>
      <c r="I10" s="13"/>
      <c r="J10" s="13"/>
      <c r="K10" s="30"/>
      <c r="L10" s="13"/>
      <c r="M10" s="13"/>
      <c r="N10" s="13"/>
      <c r="O10" s="13"/>
      <c r="P10" s="13"/>
      <c r="Q10" s="23"/>
      <c r="T10" s="30"/>
      <c r="U10" s="31"/>
      <c r="V10" s="13"/>
      <c r="W10" s="13"/>
      <c r="X10" s="29"/>
      <c r="Y10" s="13"/>
      <c r="Z10" s="13"/>
      <c r="AA10" s="13"/>
      <c r="AB10" s="13"/>
      <c r="AC10" s="30"/>
      <c r="AD10" s="13"/>
      <c r="AE10" s="13"/>
      <c r="AF10" s="31"/>
      <c r="AG10" s="29"/>
    </row>
    <row r="11" spans="1:33" x14ac:dyDescent="0.15">
      <c r="A11" s="30" t="s">
        <v>21</v>
      </c>
      <c r="B11" s="35" t="str">
        <f>IF(Y11=1,"○s",IF(Z11=1,"○s",IF(AA11=1,"△s",IF(AB11=1,"△s",IF(AG11=1,"×"," ")))))</f>
        <v>○s</v>
      </c>
      <c r="C11" s="35" t="str">
        <f>IF(AC11=1,"○w",IF(AD11=1,"○w",IF(AE11=1,"△w",IF(AF11=1,"△w",IF(AG11=1,"×"," ")))))</f>
        <v xml:space="preserve"> </v>
      </c>
      <c r="D11" s="50"/>
      <c r="E11" s="50"/>
      <c r="F11" s="102" t="str">
        <f>F$3</f>
        <v>s</v>
      </c>
      <c r="G11" s="27"/>
      <c r="H11" s="102" t="str">
        <f>H$3</f>
        <v>+</v>
      </c>
      <c r="I11" s="102" t="str">
        <f>I$3</f>
        <v>+</v>
      </c>
      <c r="J11" s="27"/>
      <c r="K11" s="22"/>
      <c r="L11" s="27"/>
      <c r="M11" s="27"/>
      <c r="N11" s="27"/>
      <c r="O11" s="27"/>
      <c r="P11" s="27"/>
      <c r="Q11" s="23"/>
      <c r="T11" s="22">
        <f>COUNTIF($D11:$Q11,"s")</f>
        <v>1</v>
      </c>
      <c r="U11" s="23">
        <f>COUNTIF($D11:$Q11,"+")</f>
        <v>2</v>
      </c>
      <c r="V11" s="27">
        <f>COUNTIF($D11:$Q11,"w")</f>
        <v>0</v>
      </c>
      <c r="W11" s="27">
        <f>COUNTIF($D11:$Q11,"-")</f>
        <v>0</v>
      </c>
      <c r="X11" s="35">
        <f>COUNTIF($D11:$Q11,"±")</f>
        <v>0</v>
      </c>
      <c r="Y11" s="27">
        <f>IF(T11&gt;=2,IF(V11+W11=0,1,0),0)</f>
        <v>0</v>
      </c>
      <c r="Z11" s="27">
        <f>IF(U11&gt;=1,IF(T11=1,IF(V11+W11=0,1,0),0),0)</f>
        <v>1</v>
      </c>
      <c r="AA11" s="27">
        <f>IF(T11=1,IF(U11+V11+W11=0,1,0),0)</f>
        <v>0</v>
      </c>
      <c r="AB11" s="27">
        <f>IF(U11&gt;=2,IF(T11+V11+W11=0,1,0),0)</f>
        <v>0</v>
      </c>
      <c r="AC11" s="22">
        <f>IF(V11&gt;=2,IF(T11+U11=0,1,0),0)</f>
        <v>0</v>
      </c>
      <c r="AD11" s="27">
        <f>IF(W11&gt;=1,IF(V11=1,IF(T11+U11=0,1,0),0),0)</f>
        <v>0</v>
      </c>
      <c r="AE11" s="27">
        <f>IF(V11=1,IF(T11+U11+W11=0,1,0),0)</f>
        <v>0</v>
      </c>
      <c r="AF11" s="23">
        <f>IF(W11&gt;=2,IF(T11+U11+V11=0,1,0),0)</f>
        <v>0</v>
      </c>
      <c r="AG11" s="35">
        <f>IF(Y11+Z11+AA11+AB11+AC11+AD11+AE11+AF11=0,1,0)</f>
        <v>0</v>
      </c>
    </row>
    <row r="12" spans="1:33" ht="12.75" thickBot="1" x14ac:dyDescent="0.2">
      <c r="A12" s="44" t="s">
        <v>24</v>
      </c>
      <c r="B12" s="73" t="str">
        <f>IF(Y12=1,"○s",IF(Z12=1,"○s",IF(AA12=1,"△s",IF(AB12=1,"△s",IF(AG12=1,"×"," ")))))</f>
        <v>○s</v>
      </c>
      <c r="C12" s="47" t="str">
        <f>IF(AC12=1,"○w",IF(AD12=1,"○w",IF(AE12=1,"△w",IF(AF12=1,"△w",IF(AG12=1,"×"," ")))))</f>
        <v xml:space="preserve"> </v>
      </c>
      <c r="D12" s="104" t="str">
        <f>D$3</f>
        <v>s</v>
      </c>
      <c r="E12" s="105" t="str">
        <f>E$3</f>
        <v>+</v>
      </c>
      <c r="F12" s="45"/>
      <c r="G12" s="105" t="str">
        <f>G$3</f>
        <v>s</v>
      </c>
      <c r="H12" s="45"/>
      <c r="I12" s="84"/>
      <c r="J12" s="105" t="str">
        <f>J$3</f>
        <v>+</v>
      </c>
      <c r="K12" s="45"/>
      <c r="L12" s="45"/>
      <c r="M12" s="45"/>
      <c r="N12" s="45"/>
      <c r="O12" s="45"/>
      <c r="P12" s="45"/>
      <c r="Q12" s="46"/>
      <c r="T12" s="22">
        <f>COUNTIF($D12:$Q12,"s")</f>
        <v>2</v>
      </c>
      <c r="U12" s="23">
        <f>COUNTIF($D12:$Q12,"+")</f>
        <v>2</v>
      </c>
      <c r="V12" s="27">
        <f>COUNTIF($D12:$Q12,"w")</f>
        <v>0</v>
      </c>
      <c r="W12" s="27">
        <f>COUNTIF($D12:$Q12,"-")</f>
        <v>0</v>
      </c>
      <c r="X12" s="35">
        <f>COUNTIF($D12:$Q12,"±")</f>
        <v>0</v>
      </c>
      <c r="Y12" s="27">
        <f>IF(T12&gt;=2,IF(V12+W12=0,1,0),0)</f>
        <v>1</v>
      </c>
      <c r="Z12" s="27">
        <f>IF(U12&gt;=1,IF(T12=1,IF(V12+W12=0,1,0),0),0)</f>
        <v>0</v>
      </c>
      <c r="AA12" s="27">
        <f>IF(T12=1,IF(U12+V12+W12=0,1,0),0)</f>
        <v>0</v>
      </c>
      <c r="AB12" s="27">
        <f>IF(U12&gt;=2,IF(T12+V12+W12=0,1,0),0)</f>
        <v>0</v>
      </c>
      <c r="AC12" s="22">
        <f>IF(V12&gt;=2,IF(T12+U12=0,1,0),0)</f>
        <v>0</v>
      </c>
      <c r="AD12" s="27">
        <f>IF(W12&gt;=1,IF(V12=1,IF(T12+U12=0,1,0),0),0)</f>
        <v>0</v>
      </c>
      <c r="AE12" s="27">
        <f>IF(V12=1,IF(T12+U12+W12=0,1,0),0)</f>
        <v>0</v>
      </c>
      <c r="AF12" s="23">
        <f>IF(W12&gt;=2,IF(T12+U12+V12=0,1,0),0)</f>
        <v>0</v>
      </c>
      <c r="AG12" s="35">
        <f>IF(Y12+Z12+AA12+AB12+AC12+AD12+AE12+AF12=0,1,0)</f>
        <v>0</v>
      </c>
    </row>
    <row r="13" spans="1:33" ht="12.75" thickTop="1" x14ac:dyDescent="0.15">
      <c r="A13" s="48" t="s">
        <v>25</v>
      </c>
      <c r="B13" s="35"/>
      <c r="C13" s="35"/>
      <c r="D13" s="13"/>
      <c r="E13" s="27"/>
      <c r="F13" s="27"/>
      <c r="G13" s="50"/>
      <c r="H13" s="27"/>
      <c r="I13" s="27"/>
      <c r="J13" s="27"/>
      <c r="K13" s="22"/>
      <c r="L13" s="27"/>
      <c r="M13" s="27"/>
      <c r="N13" s="27"/>
      <c r="O13" s="27"/>
      <c r="P13" s="27"/>
      <c r="Q13" s="23"/>
      <c r="T13" s="32"/>
      <c r="U13" s="33"/>
      <c r="V13" s="34"/>
      <c r="W13" s="34"/>
      <c r="X13" s="72"/>
      <c r="Y13" s="34"/>
      <c r="Z13" s="34"/>
      <c r="AA13" s="34"/>
      <c r="AB13" s="34"/>
      <c r="AC13" s="32"/>
      <c r="AD13" s="34"/>
      <c r="AE13" s="34"/>
      <c r="AF13" s="33"/>
      <c r="AG13" s="72"/>
    </row>
    <row r="14" spans="1:33" x14ac:dyDescent="0.15">
      <c r="A14" s="48" t="s">
        <v>91</v>
      </c>
      <c r="B14" s="35"/>
      <c r="C14" s="35"/>
      <c r="D14" s="13"/>
      <c r="E14" s="27"/>
      <c r="F14" s="27"/>
      <c r="G14" s="27"/>
      <c r="H14" s="27"/>
      <c r="I14" s="27"/>
      <c r="J14" s="27"/>
      <c r="K14" s="22"/>
      <c r="L14" s="27"/>
      <c r="M14" s="27"/>
      <c r="N14" s="27"/>
      <c r="O14" s="27"/>
      <c r="P14" s="27"/>
      <c r="Q14" s="23"/>
      <c r="T14" s="22"/>
      <c r="U14" s="23"/>
      <c r="V14" s="27"/>
      <c r="W14" s="27"/>
      <c r="X14" s="35"/>
      <c r="Y14" s="27"/>
      <c r="Z14" s="27"/>
      <c r="AA14" s="27"/>
      <c r="AB14" s="27"/>
      <c r="AC14" s="22"/>
      <c r="AD14" s="27"/>
      <c r="AE14" s="27"/>
      <c r="AF14" s="23"/>
      <c r="AG14" s="35"/>
    </row>
    <row r="15" spans="1:33" x14ac:dyDescent="0.15">
      <c r="A15" s="30" t="s">
        <v>90</v>
      </c>
      <c r="B15" s="35" t="str">
        <f>IF(Y15=1,"○s",IF(Z15=1,"○s",IF(AA15=1,"△s",IF(AB15=1,"△s",IF(AG15=1,"×"," ")))))</f>
        <v>○s</v>
      </c>
      <c r="C15" s="35" t="str">
        <f>IF(AC15=1,"○w",IF(AD15=1,"○w",IF(AE15=1,"△w",IF(AF15=1,"△w",IF(AG15=1,"×"," ")))))</f>
        <v xml:space="preserve"> </v>
      </c>
      <c r="D15" s="103" t="str">
        <f>D$3</f>
        <v>s</v>
      </c>
      <c r="E15" s="102" t="str">
        <f>E$3</f>
        <v>+</v>
      </c>
      <c r="F15" s="27"/>
      <c r="G15" s="27"/>
      <c r="H15" s="27"/>
      <c r="I15" s="27"/>
      <c r="J15" s="27"/>
      <c r="K15" s="22"/>
      <c r="L15" s="27"/>
      <c r="M15" s="27"/>
      <c r="N15" s="27"/>
      <c r="O15" s="27"/>
      <c r="P15" s="27"/>
      <c r="Q15" s="23"/>
      <c r="T15" s="22">
        <f>COUNTIF($D15:$Q15,"s")</f>
        <v>1</v>
      </c>
      <c r="U15" s="23">
        <f>COUNTIF($D15:$Q15,"+")</f>
        <v>1</v>
      </c>
      <c r="V15" s="27">
        <f>COUNTIF($D15:$Q15,"w")</f>
        <v>0</v>
      </c>
      <c r="W15" s="27">
        <f>COUNTIF($D15:$Q15,"-")</f>
        <v>0</v>
      </c>
      <c r="X15" s="35">
        <f>COUNTIF($D15:$Q15,"±")</f>
        <v>0</v>
      </c>
      <c r="Y15" s="27">
        <f>IF(T15&gt;=2,IF(V15+W15=0,1,0),0)</f>
        <v>0</v>
      </c>
      <c r="Z15" s="27">
        <f>IF(U15&gt;=1,IF(T15=1,IF(V15+W15=0,1,0),0),0)</f>
        <v>1</v>
      </c>
      <c r="AA15" s="27">
        <f>IF(T15=1,IF(U15+V15+W15=0,1,0),0)</f>
        <v>0</v>
      </c>
      <c r="AB15" s="27">
        <f>IF(U15&gt;=2,IF(T15+V15+W15=0,1,0),0)</f>
        <v>0</v>
      </c>
      <c r="AC15" s="22">
        <f>IF(V15&gt;=2,IF(T15+U15=0,1,0),0)</f>
        <v>0</v>
      </c>
      <c r="AD15" s="27">
        <f>IF(W15&gt;=1,IF(V15=1,IF(T15+U15=0,1,0),0),0)</f>
        <v>0</v>
      </c>
      <c r="AE15" s="27">
        <f>IF(V15=1,IF(T15+U15+W15=0,1,0),0)</f>
        <v>0</v>
      </c>
      <c r="AF15" s="23">
        <f>IF(W15&gt;=2,IF(T15+U15+V15=0,1,0),0)</f>
        <v>0</v>
      </c>
      <c r="AG15" s="35">
        <f>IF(Y15+Z15+AA15+AB15+AC15+AD15+AE15+AF15=0,1,0)</f>
        <v>0</v>
      </c>
    </row>
    <row r="16" spans="1:33" x14ac:dyDescent="0.15">
      <c r="A16" s="30" t="s">
        <v>26</v>
      </c>
      <c r="B16" s="35" t="str">
        <f>IF(Y16=1,"○s",IF(Z16=1,"○s",IF(AA16=1,"△s",IF(AB16=1,"△s",IF(AG16=1,"×"," ")))))</f>
        <v>○s</v>
      </c>
      <c r="C16" s="35" t="str">
        <f>IF(AC16=1,"○w",IF(AD16=1,"○w",IF(AE16=1,"△w",IF(AF16=1,"△w",IF(AG16=1,"×"," ")))))</f>
        <v xml:space="preserve"> </v>
      </c>
      <c r="D16" s="103" t="str">
        <f>D$3</f>
        <v>s</v>
      </c>
      <c r="E16" s="102" t="str">
        <f>E$3</f>
        <v>+</v>
      </c>
      <c r="F16" s="13"/>
      <c r="G16" s="13"/>
      <c r="H16" s="13"/>
      <c r="I16" s="13"/>
      <c r="J16" s="13"/>
      <c r="K16" s="22"/>
      <c r="L16" s="27"/>
      <c r="M16" s="27"/>
      <c r="N16" s="27"/>
      <c r="O16" s="27"/>
      <c r="P16" s="27"/>
      <c r="Q16" s="23"/>
      <c r="T16" s="22">
        <f>COUNTIF($D16:$Q16,"s")</f>
        <v>1</v>
      </c>
      <c r="U16" s="23">
        <f>COUNTIF($D16:$Q16,"+")</f>
        <v>1</v>
      </c>
      <c r="V16" s="27">
        <f>COUNTIF($D16:$Q16,"w")</f>
        <v>0</v>
      </c>
      <c r="W16" s="27">
        <f>COUNTIF($D16:$Q16,"-")</f>
        <v>0</v>
      </c>
      <c r="X16" s="35">
        <f>COUNTIF($D16:$Q16,"±")</f>
        <v>0</v>
      </c>
      <c r="Y16" s="27">
        <f>IF(T16&gt;=2,IF(V16+W16=0,1,0),0)</f>
        <v>0</v>
      </c>
      <c r="Z16" s="27">
        <f>IF(U16&gt;=1,IF(T16=1,IF(V16+W16=0,1,0),0),0)</f>
        <v>1</v>
      </c>
      <c r="AA16" s="27">
        <f>IF(T16=1,IF(U16+V16+W16=0,1,0),0)</f>
        <v>0</v>
      </c>
      <c r="AB16" s="27">
        <f>IF(U16&gt;=2,IF(T16+V16+W16=0,1,0),0)</f>
        <v>0</v>
      </c>
      <c r="AC16" s="22">
        <f>IF(V16&gt;=2,IF(T16+U16=0,1,0),0)</f>
        <v>0</v>
      </c>
      <c r="AD16" s="27">
        <f>IF(W16&gt;=1,IF(V16=1,IF(T16+U16=0,1,0),0),0)</f>
        <v>0</v>
      </c>
      <c r="AE16" s="27">
        <f>IF(V16=1,IF(T16+U16+W16=0,1,0),0)</f>
        <v>0</v>
      </c>
      <c r="AF16" s="23">
        <f>IF(W16&gt;=2,IF(T16+U16+V16=0,1,0),0)</f>
        <v>0</v>
      </c>
      <c r="AG16" s="35">
        <f>IF(Y16+Z16+AA16+AB16+AC16+AD16+AE16+AF16=0,1,0)</f>
        <v>0</v>
      </c>
    </row>
    <row r="17" spans="1:33" x14ac:dyDescent="0.15">
      <c r="A17" s="36" t="s">
        <v>27</v>
      </c>
      <c r="B17" s="14" t="str">
        <f>IF(Y17=1,"○s",IF(Z17=1,"○s",IF(AA17=1,"△s",IF(AB17=1,"△s",IF(AG17=1,"×"," ")))))</f>
        <v>△s</v>
      </c>
      <c r="C17" s="14" t="str">
        <f>IF(AC17=1,"○w",IF(AD17=1,"○w",IF(AE17=1,"△w",IF(AF17=1,"△w",IF(AG17=1,"×"," ")))))</f>
        <v xml:space="preserve"> </v>
      </c>
      <c r="D17" s="37"/>
      <c r="E17" s="106" t="str">
        <f>E$3</f>
        <v>+</v>
      </c>
      <c r="F17" s="17"/>
      <c r="G17" s="17"/>
      <c r="H17" s="17"/>
      <c r="I17" s="106" t="str">
        <f>I$3</f>
        <v>+</v>
      </c>
      <c r="J17" s="17"/>
      <c r="K17" s="16"/>
      <c r="L17" s="17"/>
      <c r="M17" s="17"/>
      <c r="N17" s="17"/>
      <c r="O17" s="17"/>
      <c r="P17" s="17"/>
      <c r="Q17" s="18"/>
      <c r="T17" s="16">
        <f>COUNTIF($D17:$Q17,"s")</f>
        <v>0</v>
      </c>
      <c r="U17" s="18">
        <f>COUNTIF($D17:$Q17,"+")</f>
        <v>2</v>
      </c>
      <c r="V17" s="17">
        <f>COUNTIF($D17:$Q17,"w")</f>
        <v>0</v>
      </c>
      <c r="W17" s="17">
        <f>COUNTIF($D17:$Q17,"-")</f>
        <v>0</v>
      </c>
      <c r="X17" s="14">
        <f>COUNTIF($D17:$Q17,"±")</f>
        <v>0</v>
      </c>
      <c r="Y17" s="17">
        <f>IF(T17&gt;=2,IF(V17+W17=0,1,0),0)</f>
        <v>0</v>
      </c>
      <c r="Z17" s="17">
        <f>IF(U17&gt;=1,IF(T17=1,IF(V17+W17=0,1,0),0),0)</f>
        <v>0</v>
      </c>
      <c r="AA17" s="17">
        <f>IF(T17=1,IF(U17+V17+W17=0,1,0),0)</f>
        <v>0</v>
      </c>
      <c r="AB17" s="17">
        <f>IF(U17&gt;=2,IF(T17+V17+W17=0,1,0),0)</f>
        <v>1</v>
      </c>
      <c r="AC17" s="16">
        <f>IF(V17&gt;=2,IF(T17+U17=0,1,0),0)</f>
        <v>0</v>
      </c>
      <c r="AD17" s="17">
        <f>IF(W17&gt;=1,IF(V17=1,IF(T17+U17=0,1,0),0),0)</f>
        <v>0</v>
      </c>
      <c r="AE17" s="17">
        <f>IF(V17=1,IF(T17+U17+W17=0,1,0),0)</f>
        <v>0</v>
      </c>
      <c r="AF17" s="18">
        <f>IF(W17&gt;=2,IF(T17+U17+V17=0,1,0),0)</f>
        <v>0</v>
      </c>
      <c r="AG17" s="14">
        <f>IF(Y17+Z17+AA17+AB17+AC17+AD17+AE17+AF17=0,1,0)</f>
        <v>0</v>
      </c>
    </row>
    <row r="18" spans="1:33" x14ac:dyDescent="0.15">
      <c r="A18" s="48" t="s">
        <v>92</v>
      </c>
      <c r="B18" s="28"/>
      <c r="C18" s="23"/>
      <c r="D18" s="27"/>
      <c r="E18" s="27"/>
      <c r="F18" s="27"/>
      <c r="G18" s="13"/>
      <c r="H18" s="27"/>
      <c r="I18" s="27"/>
      <c r="J18" s="27"/>
      <c r="K18" s="22"/>
      <c r="L18" s="27"/>
      <c r="M18" s="27"/>
      <c r="N18" s="27"/>
      <c r="O18" s="27"/>
      <c r="P18" s="27"/>
      <c r="Q18" s="23"/>
      <c r="T18" s="30"/>
      <c r="U18" s="31"/>
      <c r="V18" s="13"/>
      <c r="W18" s="13"/>
      <c r="X18" s="29"/>
      <c r="Y18" s="13"/>
      <c r="Z18" s="13"/>
      <c r="AA18" s="13"/>
      <c r="AB18" s="13"/>
      <c r="AC18" s="30"/>
      <c r="AD18" s="13"/>
      <c r="AE18" s="13"/>
      <c r="AF18" s="31"/>
      <c r="AG18" s="29"/>
    </row>
    <row r="19" spans="1:33" x14ac:dyDescent="0.15">
      <c r="A19" s="30" t="s">
        <v>8</v>
      </c>
      <c r="B19" s="35" t="str">
        <f>IF(Y19=1,"○s",IF(Z19=1,"○s",IF(AA19=1,"△s",IF(AB19=1,"△s",IF(AG19=1,"×"," ")))))</f>
        <v>○s</v>
      </c>
      <c r="C19" s="23"/>
      <c r="D19" s="103" t="str">
        <f>D$3</f>
        <v>s</v>
      </c>
      <c r="E19" s="27"/>
      <c r="F19" s="102" t="str">
        <f>F$3</f>
        <v>s</v>
      </c>
      <c r="G19" s="27"/>
      <c r="H19" s="102" t="str">
        <f>H$3</f>
        <v>+</v>
      </c>
      <c r="I19" s="27"/>
      <c r="J19" s="27"/>
      <c r="K19" s="22"/>
      <c r="L19" s="27"/>
      <c r="M19" s="27"/>
      <c r="N19" s="27"/>
      <c r="O19" s="27"/>
      <c r="P19" s="27"/>
      <c r="Q19" s="23"/>
      <c r="T19" s="22">
        <f>COUNTIF($D19:$Q19,"s")</f>
        <v>2</v>
      </c>
      <c r="U19" s="23">
        <f>COUNTIF($D19:$Q19,"+")</f>
        <v>1</v>
      </c>
      <c r="V19" s="27">
        <f>COUNTIF($D19:$Q19,"w")</f>
        <v>0</v>
      </c>
      <c r="W19" s="27">
        <f>COUNTIF($D19:$Q19,"-")</f>
        <v>0</v>
      </c>
      <c r="X19" s="35">
        <f>COUNTIF($D19:$Q19,"±")</f>
        <v>0</v>
      </c>
      <c r="Y19" s="27">
        <f>IF(T19&gt;=2,IF(V19+W19=0,1,0),0)</f>
        <v>1</v>
      </c>
      <c r="Z19" s="27">
        <f>IF(U19&gt;=1,IF(T19=1,IF(V19+W19=0,1,0),0),0)</f>
        <v>0</v>
      </c>
      <c r="AA19" s="27">
        <f>IF(T19=1,IF(U19+V19+W19=0,1,0),0)</f>
        <v>0</v>
      </c>
      <c r="AB19" s="27">
        <f>IF(U19&gt;=2,IF(T19+V19+W19=0,1,0),0)</f>
        <v>0</v>
      </c>
      <c r="AC19" s="22">
        <f>IF(V19&gt;=2,IF(T19+U19=0,1,0),0)</f>
        <v>0</v>
      </c>
      <c r="AD19" s="27">
        <f>IF(W19&gt;=1,IF(V19=1,IF(T19+U19=0,1,0),0),0)</f>
        <v>0</v>
      </c>
      <c r="AE19" s="27">
        <f>IF(V19=1,IF(T19+U19+W19=0,1,0),0)</f>
        <v>0</v>
      </c>
      <c r="AF19" s="23">
        <f>IF(W19&gt;=2,IF(T19+U19+V19=0,1,0),0)</f>
        <v>0</v>
      </c>
      <c r="AG19" s="35">
        <f>IF(Y19+Z19+AA19+AB19+AC19+AD19+AE19+AF19=0,1,0)</f>
        <v>0</v>
      </c>
    </row>
    <row r="20" spans="1:33" x14ac:dyDescent="0.15">
      <c r="A20" s="30" t="s">
        <v>9</v>
      </c>
      <c r="B20" s="35" t="str">
        <f>IF(Y20=1,"○s",IF(Z20=1,"○s",IF(AA20=1,"△s",IF(AB20=1,"△s",IF(AG20=1,"×"," ")))))</f>
        <v>○s</v>
      </c>
      <c r="C20" s="23" t="str">
        <f>IF(AC20=1,"○w",IF(AD20=1,"○w",IF(AE20=1,"△w",IF(AF20=1,"△w",IF(AG20=1,"×"," ")))))</f>
        <v xml:space="preserve"> </v>
      </c>
      <c r="D20" s="103" t="str">
        <f>D$3</f>
        <v>s</v>
      </c>
      <c r="E20" s="27"/>
      <c r="F20" s="102" t="str">
        <f>F$3</f>
        <v>s</v>
      </c>
      <c r="G20" s="27"/>
      <c r="H20" s="102" t="str">
        <f>H$3</f>
        <v>+</v>
      </c>
      <c r="I20" s="27"/>
      <c r="J20" s="27"/>
      <c r="K20" s="22"/>
      <c r="L20" s="27"/>
      <c r="M20" s="27"/>
      <c r="N20" s="27"/>
      <c r="O20" s="27"/>
      <c r="P20" s="27"/>
      <c r="Q20" s="23"/>
      <c r="T20" s="22">
        <f>COUNTIF($D20:$Q20,"s")</f>
        <v>2</v>
      </c>
      <c r="U20" s="23">
        <f>COUNTIF($D20:$Q20,"+")</f>
        <v>1</v>
      </c>
      <c r="V20" s="27">
        <f>COUNTIF($D20:$Q20,"w")</f>
        <v>0</v>
      </c>
      <c r="W20" s="27">
        <f>COUNTIF($D20:$Q20,"-")</f>
        <v>0</v>
      </c>
      <c r="X20" s="35">
        <f>COUNTIF($D20:$Q20,"±")</f>
        <v>0</v>
      </c>
      <c r="Y20" s="27">
        <f>IF(T20&gt;=2,IF(V20+W20=0,1,0),0)</f>
        <v>1</v>
      </c>
      <c r="Z20" s="27">
        <f>IF(U20&gt;=1,IF(T20=1,IF(V20+W20=0,1,0),0),0)</f>
        <v>0</v>
      </c>
      <c r="AA20" s="27">
        <f>IF(T20=1,IF(U20+V20+W20=0,1,0),0)</f>
        <v>0</v>
      </c>
      <c r="AB20" s="27">
        <f>IF(U20&gt;=2,IF(T20+V20+W20=0,1,0),0)</f>
        <v>0</v>
      </c>
      <c r="AC20" s="22">
        <f>IF(V20&gt;=2,IF(T20+U20=0,1,0),0)</f>
        <v>0</v>
      </c>
      <c r="AD20" s="27">
        <f>IF(W20&gt;=1,IF(V20=1,IF(T20+U20=0,1,0),0),0)</f>
        <v>0</v>
      </c>
      <c r="AE20" s="27">
        <f>IF(V20=1,IF(T20+U20+W20=0,1,0),0)</f>
        <v>0</v>
      </c>
      <c r="AF20" s="23">
        <f>IF(W20&gt;=2,IF(T20+U20+V20=0,1,0),0)</f>
        <v>0</v>
      </c>
      <c r="AG20" s="35">
        <f>IF(Y20+Z20+AA20+AB20+AC20+AD20+AE20+AF20=0,1,0)</f>
        <v>0</v>
      </c>
    </row>
    <row r="21" spans="1:33" ht="12.75" thickBot="1" x14ac:dyDescent="0.2">
      <c r="A21" s="44" t="s">
        <v>93</v>
      </c>
      <c r="B21" s="73" t="str">
        <f>IF(Y21=1,"○s",IF(Z21=1,"○s",IF(AA21=1,"△s",IF(AB21=1,"△s",IF(AG21=1,"×"," ")))))</f>
        <v>△s</v>
      </c>
      <c r="C21" s="46" t="str">
        <f>IF(AC21=1,"○w",IF(AD21=1,"○w",IF(AE21=1,"△w",IF(AF21=1,"△w",IF(AG21=1,"×"," ")))))</f>
        <v xml:space="preserve"> </v>
      </c>
      <c r="D21" s="85"/>
      <c r="E21" s="85"/>
      <c r="F21" s="85"/>
      <c r="G21" s="85"/>
      <c r="H21" s="105" t="str">
        <f>H$3</f>
        <v>+</v>
      </c>
      <c r="I21" s="105" t="str">
        <f>I$3</f>
        <v>+</v>
      </c>
      <c r="J21" s="45"/>
      <c r="K21" s="47"/>
      <c r="L21" s="45"/>
      <c r="M21" s="45"/>
      <c r="N21" s="45"/>
      <c r="O21" s="45"/>
      <c r="P21" s="45"/>
      <c r="Q21" s="46"/>
      <c r="T21" s="22">
        <f>COUNTIF($D21:$Q21,"s")</f>
        <v>0</v>
      </c>
      <c r="U21" s="23">
        <f>COUNTIF($D21:$Q21,"+")</f>
        <v>2</v>
      </c>
      <c r="V21" s="27">
        <f>COUNTIF($D21:$Q21,"w")</f>
        <v>0</v>
      </c>
      <c r="W21" s="27">
        <f>COUNTIF($D21:$Q21,"-")</f>
        <v>0</v>
      </c>
      <c r="X21" s="35">
        <f>COUNTIF($D21:$Q21,"±")</f>
        <v>0</v>
      </c>
      <c r="Y21" s="27">
        <f>IF(T21&gt;=2,IF(V21+W21=0,1,0),0)</f>
        <v>0</v>
      </c>
      <c r="Z21" s="27">
        <f>IF(U21&gt;=1,IF(T21=1,IF(V21+W21=0,1,0),0),0)</f>
        <v>0</v>
      </c>
      <c r="AA21" s="27">
        <f>IF(T21=1,IF(U21+V21+W21=0,1,0),0)</f>
        <v>0</v>
      </c>
      <c r="AB21" s="27">
        <f>IF(U21&gt;=2,IF(T21+V21+W21=0,1,0),0)</f>
        <v>1</v>
      </c>
      <c r="AC21" s="22">
        <f>IF(V21&gt;=2,IF(T21+U21=0,1,0),0)</f>
        <v>0</v>
      </c>
      <c r="AD21" s="27">
        <f>IF(W21&gt;=1,IF(V21=1,IF(T21+U21=0,1,0),0),0)</f>
        <v>0</v>
      </c>
      <c r="AE21" s="27">
        <f>IF(V21=1,IF(T21+U21+W21=0,1,0),0)</f>
        <v>0</v>
      </c>
      <c r="AF21" s="23">
        <f>IF(W21&gt;=2,IF(T21+U21+V21=0,1,0),0)</f>
        <v>0</v>
      </c>
      <c r="AG21" s="35">
        <f>IF(Y21+Z21+AA21+AB21+AC21+AD21+AE21+AF21=0,1,0)</f>
        <v>0</v>
      </c>
    </row>
    <row r="22" spans="1:33" ht="12.75" thickTop="1" x14ac:dyDescent="0.15">
      <c r="A22" s="48" t="s">
        <v>28</v>
      </c>
      <c r="B22" s="35"/>
      <c r="C22" s="23"/>
      <c r="D22" s="13"/>
      <c r="E22" s="13"/>
      <c r="F22" s="13"/>
      <c r="G22" s="13"/>
      <c r="H22" s="13"/>
      <c r="I22" s="13"/>
      <c r="J22" s="13"/>
      <c r="K22" s="22"/>
      <c r="L22" s="27"/>
      <c r="M22" s="27"/>
      <c r="N22" s="27"/>
      <c r="O22" s="27"/>
      <c r="P22" s="27"/>
      <c r="Q22" s="23"/>
      <c r="T22" s="22"/>
      <c r="U22" s="23"/>
      <c r="V22" s="27"/>
      <c r="W22" s="27"/>
      <c r="X22" s="35"/>
      <c r="Y22" s="27"/>
      <c r="Z22" s="27"/>
      <c r="AA22" s="27"/>
      <c r="AB22" s="27"/>
      <c r="AC22" s="22"/>
      <c r="AD22" s="27"/>
      <c r="AE22" s="27"/>
      <c r="AF22" s="23"/>
      <c r="AG22" s="35"/>
    </row>
    <row r="23" spans="1:33" x14ac:dyDescent="0.15">
      <c r="A23" s="48" t="s">
        <v>94</v>
      </c>
      <c r="B23" s="29"/>
      <c r="C23" s="23"/>
      <c r="D23" s="27"/>
      <c r="E23" s="27"/>
      <c r="F23" s="27"/>
      <c r="G23" s="27"/>
      <c r="H23" s="27"/>
      <c r="I23" s="27"/>
      <c r="J23" s="27"/>
      <c r="K23" s="22"/>
      <c r="L23" s="27"/>
      <c r="M23" s="27"/>
      <c r="N23" s="27"/>
      <c r="O23" s="27"/>
      <c r="P23" s="27"/>
      <c r="Q23" s="23"/>
      <c r="T23" s="30"/>
      <c r="U23" s="31"/>
      <c r="V23" s="13"/>
      <c r="W23" s="13"/>
      <c r="X23" s="29"/>
      <c r="Y23" s="13"/>
      <c r="Z23" s="13"/>
      <c r="AA23" s="13"/>
      <c r="AB23" s="13"/>
      <c r="AC23" s="30"/>
      <c r="AD23" s="13"/>
      <c r="AE23" s="13"/>
      <c r="AF23" s="31"/>
      <c r="AG23" s="29"/>
    </row>
    <row r="24" spans="1:33" x14ac:dyDescent="0.15">
      <c r="A24" s="30" t="s">
        <v>52</v>
      </c>
      <c r="B24" s="35" t="str">
        <f>IF(Y24=1,"○s",IF(Z24=1,"○s",IF(AA24=1,"△s",IF(AB24=1,"△s",IF(AG24=1,"×"," ")))))</f>
        <v>○s</v>
      </c>
      <c r="C24" s="23"/>
      <c r="D24" s="103" t="str">
        <f>D$3</f>
        <v>s</v>
      </c>
      <c r="E24" s="102" t="str">
        <f>E$3</f>
        <v>+</v>
      </c>
      <c r="F24" s="27"/>
      <c r="G24" s="27"/>
      <c r="H24" s="27"/>
      <c r="I24" s="102" t="str">
        <f>I$3</f>
        <v>+</v>
      </c>
      <c r="J24" s="27"/>
      <c r="K24" s="22"/>
      <c r="L24" s="27"/>
      <c r="M24" s="27"/>
      <c r="N24" s="27"/>
      <c r="O24" s="27"/>
      <c r="P24" s="27"/>
      <c r="Q24" s="23"/>
      <c r="T24" s="22">
        <f>COUNTIF($D24:$Q24,"s")</f>
        <v>1</v>
      </c>
      <c r="U24" s="23">
        <f>COUNTIF($D24:$Q24,"+")</f>
        <v>2</v>
      </c>
      <c r="V24" s="27">
        <f>COUNTIF($D24:$Q24,"w")</f>
        <v>0</v>
      </c>
      <c r="W24" s="27">
        <f>COUNTIF($D24:$Q24,"-")</f>
        <v>0</v>
      </c>
      <c r="X24" s="35">
        <f>COUNTIF($D24:$Q24,"±")</f>
        <v>0</v>
      </c>
      <c r="Y24" s="27">
        <f>IF(T24&gt;=2,IF(V24+W24=0,1,0),0)</f>
        <v>0</v>
      </c>
      <c r="Z24" s="27">
        <f>IF(U24&gt;=1,IF(T24=1,IF(V24+W24=0,1,0),0),0)</f>
        <v>1</v>
      </c>
      <c r="AA24" s="27">
        <f>IF(T24=1,IF(U24+V24+W24=0,1,0),0)</f>
        <v>0</v>
      </c>
      <c r="AB24" s="27">
        <f>IF(U24&gt;=2,IF(T24+V24+W24=0,1,0),0)</f>
        <v>0</v>
      </c>
      <c r="AC24" s="22">
        <f>IF(V24&gt;=2,IF(T24+U24=0,1,0),0)</f>
        <v>0</v>
      </c>
      <c r="AD24" s="27">
        <f>IF(W24&gt;=1,IF(V24=1,IF(T24+U24=0,1,0),0),0)</f>
        <v>0</v>
      </c>
      <c r="AE24" s="27">
        <f>IF(V24=1,IF(T24+U24+W24=0,1,0),0)</f>
        <v>0</v>
      </c>
      <c r="AF24" s="23">
        <f>IF(W24&gt;=2,IF(T24+U24+V24=0,1,0),0)</f>
        <v>0</v>
      </c>
      <c r="AG24" s="35">
        <f>IF(Y24+Z24+AA24+AB24+AC24+AD24+AE24+AF24=0,1,0)</f>
        <v>0</v>
      </c>
    </row>
    <row r="25" spans="1:33" x14ac:dyDescent="0.15">
      <c r="A25" s="36" t="s">
        <v>29</v>
      </c>
      <c r="B25" s="14" t="str">
        <f>IF(Y25=1,"○s",IF(Z25=1,"○s",IF(AA25=1,"△s",IF(AB25=1,"△s",IF(AG25=1,"×"," ")))))</f>
        <v>○s</v>
      </c>
      <c r="C25" s="18" t="str">
        <f>IF(AC25=1,"○w",IF(AD25=1,"○w",IF(AE25=1,"△w",IF(AF25=1,"△w",IF(AG25=1,"×"," ")))))</f>
        <v xml:space="preserve"> </v>
      </c>
      <c r="D25" s="17"/>
      <c r="E25" s="37"/>
      <c r="F25" s="106" t="str">
        <f>F$3</f>
        <v>s</v>
      </c>
      <c r="G25" s="106" t="str">
        <f>G$3</f>
        <v>s</v>
      </c>
      <c r="H25" s="106" t="str">
        <f>H$3</f>
        <v>+</v>
      </c>
      <c r="I25" s="37"/>
      <c r="J25" s="106" t="str">
        <f>J$3</f>
        <v>+</v>
      </c>
      <c r="K25" s="16"/>
      <c r="L25" s="17"/>
      <c r="M25" s="17"/>
      <c r="N25" s="17"/>
      <c r="O25" s="17"/>
      <c r="P25" s="17"/>
      <c r="Q25" s="18"/>
      <c r="T25" s="16">
        <f>COUNTIF($D25:$Q25,"s")</f>
        <v>2</v>
      </c>
      <c r="U25" s="18">
        <f>COUNTIF($D25:$Q25,"+")</f>
        <v>2</v>
      </c>
      <c r="V25" s="17">
        <f>COUNTIF($D25:$Q25,"w")</f>
        <v>0</v>
      </c>
      <c r="W25" s="17">
        <f>COUNTIF($D25:$Q25,"-")</f>
        <v>0</v>
      </c>
      <c r="X25" s="14">
        <f>COUNTIF($D25:$Q25,"±")</f>
        <v>0</v>
      </c>
      <c r="Y25" s="17">
        <f>IF(T25&gt;=2,IF(V25+W25=0,1,0),0)</f>
        <v>1</v>
      </c>
      <c r="Z25" s="17">
        <f>IF(U25&gt;=1,IF(T25=1,IF(V25+W25=0,1,0),0),0)</f>
        <v>0</v>
      </c>
      <c r="AA25" s="17">
        <f>IF(T25=1,IF(U25+V25+W25=0,1,0),0)</f>
        <v>0</v>
      </c>
      <c r="AB25" s="17">
        <f>IF(U25&gt;=2,IF(T25+V25+W25=0,1,0),0)</f>
        <v>0</v>
      </c>
      <c r="AC25" s="16">
        <f>IF(V25&gt;=2,IF(T25+U25=0,1,0),0)</f>
        <v>0</v>
      </c>
      <c r="AD25" s="17">
        <f>IF(W25&gt;=1,IF(V25=1,IF(T25+U25=0,1,0),0),0)</f>
        <v>0</v>
      </c>
      <c r="AE25" s="17">
        <f>IF(V25=1,IF(T25+U25+W25=0,1,0),0)</f>
        <v>0</v>
      </c>
      <c r="AF25" s="18">
        <f>IF(W25&gt;=2,IF(T25+U25+V25=0,1,0),0)</f>
        <v>0</v>
      </c>
      <c r="AG25" s="14">
        <f>IF(Y25+Z25+AA25+AB25+AC25+AD25+AE25+AF25=0,1,0)</f>
        <v>0</v>
      </c>
    </row>
    <row r="26" spans="1:33" x14ac:dyDescent="0.15">
      <c r="B26" s="27" t="str">
        <f>IF(Y26=1,"○s",IF(Z26=1,"○s",IF(AA26=1,"△s",IF(AB26=1,"△s",IF(AG26=1,"×"," ")))))</f>
        <v xml:space="preserve"> 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32" spans="1:33" x14ac:dyDescent="0.15">
      <c r="P32" s="6" t="s">
        <v>80</v>
      </c>
    </row>
  </sheetData>
  <phoneticPr fontId="2"/>
  <pageMargins left="0.51" right="0.3" top="0.67" bottom="0.98399999999999999" header="0.51200000000000001" footer="0.51200000000000001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showGridLines="0" zoomScale="85" workbookViewId="0">
      <selection activeCell="O16" sqref="O16"/>
    </sheetView>
  </sheetViews>
  <sheetFormatPr defaultRowHeight="12" x14ac:dyDescent="0.15"/>
  <cols>
    <col min="1" max="1" width="26.375" style="6" customWidth="1"/>
    <col min="2" max="2" width="5.75" style="6" bestFit="1" customWidth="1"/>
    <col min="3" max="3" width="6.625" style="20" customWidth="1"/>
    <col min="4" max="16" width="5" style="6" customWidth="1"/>
    <col min="17" max="17" width="5.5" style="6" customWidth="1"/>
    <col min="18" max="18" width="6.5" style="6" customWidth="1"/>
    <col min="19" max="19" width="5" style="6" customWidth="1"/>
    <col min="20" max="21" width="2.625" style="20" bestFit="1" customWidth="1"/>
    <col min="22" max="22" width="2.75" style="20" bestFit="1" customWidth="1"/>
    <col min="23" max="23" width="2.625" style="20" bestFit="1" customWidth="1"/>
    <col min="24" max="24" width="3.375" style="20" bestFit="1" customWidth="1"/>
    <col min="25" max="28" width="4.125" style="20" bestFit="1" customWidth="1"/>
    <col min="29" max="32" width="4.375" style="20" bestFit="1" customWidth="1"/>
    <col min="33" max="33" width="3.375" style="20" bestFit="1" customWidth="1"/>
    <col min="34" max="16384" width="9" style="6"/>
  </cols>
  <sheetData>
    <row r="1" spans="1:33" x14ac:dyDescent="0.15">
      <c r="A1" s="8" t="s">
        <v>87</v>
      </c>
      <c r="B1" s="8"/>
      <c r="C1" s="2"/>
      <c r="D1" s="3" t="s">
        <v>5</v>
      </c>
      <c r="E1" s="3" t="s">
        <v>3</v>
      </c>
      <c r="F1" s="3" t="s">
        <v>4</v>
      </c>
      <c r="G1" s="3" t="s">
        <v>88</v>
      </c>
      <c r="H1" s="3" t="s">
        <v>2</v>
      </c>
      <c r="I1" s="3" t="s">
        <v>6</v>
      </c>
      <c r="J1" s="3" t="s">
        <v>115</v>
      </c>
      <c r="K1" s="4" t="s">
        <v>116</v>
      </c>
      <c r="L1" s="3" t="s">
        <v>7</v>
      </c>
      <c r="M1" s="3" t="s">
        <v>117</v>
      </c>
      <c r="N1" s="3" t="s">
        <v>118</v>
      </c>
      <c r="O1" s="3" t="s">
        <v>119</v>
      </c>
      <c r="P1" s="3" t="s">
        <v>120</v>
      </c>
      <c r="Q1" s="5" t="s">
        <v>121</v>
      </c>
    </row>
    <row r="2" spans="1:33" ht="13.5" x14ac:dyDescent="0.15">
      <c r="A2" s="8" t="s">
        <v>128</v>
      </c>
      <c r="C2" s="9" t="s">
        <v>0</v>
      </c>
      <c r="D2" s="97">
        <f>言語性下位検査!D$2</f>
        <v>14</v>
      </c>
      <c r="E2" s="97">
        <f>言語性下位検査!E$2</f>
        <v>13</v>
      </c>
      <c r="F2" s="97">
        <f>言語性下位検査!F$2</f>
        <v>14</v>
      </c>
      <c r="G2" s="97">
        <f>言語性下位検査!G$2</f>
        <v>16</v>
      </c>
      <c r="H2" s="97">
        <f>言語性下位検査!H$2</f>
        <v>13</v>
      </c>
      <c r="I2" s="97">
        <f>言語性下位検査!I$2</f>
        <v>13</v>
      </c>
      <c r="J2" s="97">
        <f>言語性下位検査!J$2</f>
        <v>13</v>
      </c>
      <c r="K2" s="98">
        <f>言語性下位検査!K$2</f>
        <v>7</v>
      </c>
      <c r="L2" s="97">
        <f>言語性下位検査!L$2</f>
        <v>8</v>
      </c>
      <c r="M2" s="97">
        <f>言語性下位検査!M$2</f>
        <v>6</v>
      </c>
      <c r="N2" s="97">
        <f>言語性下位検査!N$2</f>
        <v>8</v>
      </c>
      <c r="O2" s="97">
        <f>言語性下位検査!O$2</f>
        <v>10</v>
      </c>
      <c r="P2" s="97">
        <f>言語性下位検査!P$2</f>
        <v>9</v>
      </c>
      <c r="Q2" s="99" t="str">
        <f>言語性下位検査!Q$2</f>
        <v>-</v>
      </c>
    </row>
    <row r="3" spans="1:33" ht="13.5" x14ac:dyDescent="0.15">
      <c r="A3" s="8" t="s">
        <v>11</v>
      </c>
      <c r="B3" s="8"/>
      <c r="C3" s="75" t="s">
        <v>86</v>
      </c>
      <c r="D3" s="78" t="str">
        <f>IF(D$6-$R$4&gt;=2.2,"s",IF(D$6-$R$4&gt;=1,"+",IF(D$6-$R$4&gt;-1,"±",IF(D$6-$R$4&gt;-2.2,"-","w"))))</f>
        <v>s</v>
      </c>
      <c r="E3" s="77" t="str">
        <f>IF(E$6-$R$4&gt;=2.74,"s",IF(E$6-$R$4&gt;=1,"+",IF(E$6-$R$4&gt;-1,"±",IF(E$6-$R$4&gt;-2.74,"-","w"))))</f>
        <v>+</v>
      </c>
      <c r="F3" s="77" t="str">
        <f>IF(F$6-$R$4&gt;=2.87,"s",IF(F$6-$R$4&gt;=1,"+",IF(F$6-$R$4&gt;-1,"±",IF(F$6-$R$4&gt;-2.87,"-","w"))))</f>
        <v>s</v>
      </c>
      <c r="G3" s="77" t="str">
        <f>IF(G$6-$R$4&gt;=2.39,"s",IF(G$6-$R$4&gt;=1,"+",IF(G$6-$R$4&gt;-1,"±",IF(G$6-$R$4&gt;-2.39,"-","w"))))</f>
        <v>s</v>
      </c>
      <c r="H3" s="77" t="str">
        <f>IF(H$6-$R$4&gt;=2.74,"s",IF(H$6-$R$4&gt;=1,"+",IF(H$6-$R$4&gt;-1,"±",IF(H$6-$R$4&gt;-2.74,"-","w"))))</f>
        <v>+</v>
      </c>
      <c r="I3" s="77" t="str">
        <f>IF(I$6-$R$4&gt;=3.06,"s",IF(I$6-$R$4&gt;=1,"+",IF(I$6-$R$4&gt;-1,"±",IF(I$6-$R$4&gt;-3.06,"-","w"))))</f>
        <v>+</v>
      </c>
      <c r="J3" s="76" t="str">
        <f>IF(J$6-$R$4&gt;=2.99,"s",IF(J$6-$R$4&gt;=1,"+",IF(J$6-$R$4&gt;-1,"±",IF(J$6-$R$4&gt;-2.99,"-","w"))))</f>
        <v>+</v>
      </c>
      <c r="K3" s="78" t="str">
        <f>IF(K$6-$R$4&gt;=3.15,"s",IF(K$6-$R$4&gt;=1,"+",IF(K$6-$R$4&gt;-1,"±",IF(K$6-$R$4&gt;-3.15,"-","w"))))</f>
        <v>w</v>
      </c>
      <c r="L3" s="77" t="str">
        <f>IF(L$6-$R$4&gt;=2.8,"s",IF(L$6-$R$4&gt;=1,"+",IF(L$6-$R$4&gt;-1,"±",IF(L$6-$R$4&gt;-2.8,"-","w"))))</f>
        <v>w</v>
      </c>
      <c r="M3" s="77" t="str">
        <f>IF(M$6-$R$4&gt;=3.11,"s",IF(M$6-$R$4&gt;=1,"+",IF(M$6-$R$4&gt;-1,"±",IF(M$6-$R$4&gt;-3.11,"-","w"))))</f>
        <v>w</v>
      </c>
      <c r="N3" s="77" t="str">
        <f>IF(N$6-$R$4&gt;=2.7,"s",IF(N$6-$R$4&gt;=1,"+",IF(N$6-$R$4&gt;-1,"±",IF(N$6-$R$4&gt;-2.7,"-","w"))))</f>
        <v>w</v>
      </c>
      <c r="O3" s="77" t="str">
        <f>IF(O$6-$R$4&gt;=2.98,"s",IF(O$6-$R$4&gt;=1,"+",IF(O$6-$R$4&gt;-1,"±",IF(O$6-$R$4&gt;-2.98,"-","w"))))</f>
        <v>-</v>
      </c>
      <c r="P3" s="77" t="str">
        <f>IF(P$6-$R$4&gt;=2.72,"s",IF(P$6-$R$4&gt;=1,"+",IF(P$6-$R$4&gt;-1,"±",IF(P$6-$R$4&gt;-2.72,"-","w"))))</f>
        <v>-</v>
      </c>
      <c r="Q3" s="76"/>
    </row>
    <row r="4" spans="1:33" x14ac:dyDescent="0.15">
      <c r="I4" s="37"/>
      <c r="J4" s="13"/>
      <c r="Q4" s="81" t="s">
        <v>85</v>
      </c>
      <c r="R4" s="82">
        <f>AVERAGE(D6:P6)</f>
        <v>11.076923076923077</v>
      </c>
      <c r="S4" s="100"/>
    </row>
    <row r="5" spans="1:33" x14ac:dyDescent="0.15">
      <c r="A5" s="9"/>
      <c r="B5" s="9"/>
      <c r="C5" s="9" t="s">
        <v>1</v>
      </c>
      <c r="D5" s="4" t="s">
        <v>5</v>
      </c>
      <c r="E5" s="3" t="s">
        <v>3</v>
      </c>
      <c r="F5" s="3" t="s">
        <v>4</v>
      </c>
      <c r="G5" s="3" t="s">
        <v>88</v>
      </c>
      <c r="H5" s="3" t="s">
        <v>2</v>
      </c>
      <c r="I5" s="3" t="s">
        <v>6</v>
      </c>
      <c r="J5" s="3" t="s">
        <v>115</v>
      </c>
      <c r="K5" s="4" t="s">
        <v>116</v>
      </c>
      <c r="L5" s="3" t="s">
        <v>7</v>
      </c>
      <c r="M5" s="3" t="s">
        <v>117</v>
      </c>
      <c r="N5" s="3" t="s">
        <v>118</v>
      </c>
      <c r="O5" s="3" t="s">
        <v>119</v>
      </c>
      <c r="P5" s="3" t="s">
        <v>120</v>
      </c>
      <c r="Q5" s="5" t="s">
        <v>121</v>
      </c>
      <c r="R5" s="12" t="s">
        <v>1</v>
      </c>
      <c r="S5" s="50"/>
    </row>
    <row r="6" spans="1:33" x14ac:dyDescent="0.15">
      <c r="A6" s="14" t="s">
        <v>0</v>
      </c>
      <c r="B6" s="14"/>
      <c r="C6" s="15">
        <f>AVERAGE($D$6:$J$6)</f>
        <v>13.714285714285714</v>
      </c>
      <c r="D6" s="7">
        <f t="shared" ref="D6:Q6" si="0">D$2</f>
        <v>14</v>
      </c>
      <c r="E6" s="10">
        <f t="shared" si="0"/>
        <v>13</v>
      </c>
      <c r="F6" s="10">
        <f t="shared" si="0"/>
        <v>14</v>
      </c>
      <c r="G6" s="10">
        <f t="shared" si="0"/>
        <v>16</v>
      </c>
      <c r="H6" s="10">
        <f t="shared" si="0"/>
        <v>13</v>
      </c>
      <c r="I6" s="10">
        <f t="shared" si="0"/>
        <v>13</v>
      </c>
      <c r="J6" s="10">
        <f t="shared" si="0"/>
        <v>13</v>
      </c>
      <c r="K6" s="7">
        <f t="shared" si="0"/>
        <v>7</v>
      </c>
      <c r="L6" s="10">
        <f t="shared" si="0"/>
        <v>8</v>
      </c>
      <c r="M6" s="10">
        <f t="shared" si="0"/>
        <v>6</v>
      </c>
      <c r="N6" s="10">
        <f t="shared" si="0"/>
        <v>8</v>
      </c>
      <c r="O6" s="10">
        <f t="shared" si="0"/>
        <v>10</v>
      </c>
      <c r="P6" s="10">
        <f t="shared" si="0"/>
        <v>9</v>
      </c>
      <c r="Q6" s="11" t="str">
        <f t="shared" si="0"/>
        <v>-</v>
      </c>
      <c r="R6" s="80">
        <f>AVERAGE(K6:P6)</f>
        <v>8</v>
      </c>
      <c r="S6" s="101"/>
    </row>
    <row r="7" spans="1:33" x14ac:dyDescent="0.15">
      <c r="A7" s="19"/>
      <c r="B7" s="19"/>
      <c r="Q7" s="74"/>
      <c r="R7" s="79"/>
      <c r="S7" s="79"/>
    </row>
    <row r="8" spans="1:33" x14ac:dyDescent="0.15">
      <c r="A8" s="9" t="s">
        <v>53</v>
      </c>
      <c r="B8" s="9" t="s">
        <v>22</v>
      </c>
      <c r="C8" s="9" t="s">
        <v>23</v>
      </c>
      <c r="D8" s="7" t="s">
        <v>5</v>
      </c>
      <c r="E8" s="10" t="s">
        <v>3</v>
      </c>
      <c r="F8" s="10" t="s">
        <v>4</v>
      </c>
      <c r="G8" s="10" t="s">
        <v>88</v>
      </c>
      <c r="H8" s="10" t="s">
        <v>2</v>
      </c>
      <c r="I8" s="10" t="s">
        <v>6</v>
      </c>
      <c r="J8" s="3" t="s">
        <v>115</v>
      </c>
      <c r="K8" s="4" t="s">
        <v>116</v>
      </c>
      <c r="L8" s="10" t="s">
        <v>7</v>
      </c>
      <c r="M8" s="3" t="s">
        <v>117</v>
      </c>
      <c r="N8" s="3" t="s">
        <v>118</v>
      </c>
      <c r="O8" s="3" t="s">
        <v>119</v>
      </c>
      <c r="P8" s="3" t="s">
        <v>120</v>
      </c>
      <c r="Q8" s="5" t="s">
        <v>121</v>
      </c>
      <c r="T8" s="7" t="s">
        <v>71</v>
      </c>
      <c r="U8" s="10" t="s">
        <v>72</v>
      </c>
      <c r="V8" s="7" t="s">
        <v>73</v>
      </c>
      <c r="W8" s="11" t="s">
        <v>74</v>
      </c>
      <c r="X8" s="11" t="str">
        <f>"±"</f>
        <v>±</v>
      </c>
      <c r="Y8" s="7" t="s">
        <v>75</v>
      </c>
      <c r="Z8" s="10" t="s">
        <v>75</v>
      </c>
      <c r="AA8" s="10" t="s">
        <v>76</v>
      </c>
      <c r="AB8" s="10" t="s">
        <v>76</v>
      </c>
      <c r="AC8" s="7" t="s">
        <v>77</v>
      </c>
      <c r="AD8" s="10" t="s">
        <v>77</v>
      </c>
      <c r="AE8" s="10" t="s">
        <v>17</v>
      </c>
      <c r="AF8" s="10" t="s">
        <v>78</v>
      </c>
      <c r="AG8" s="9" t="s">
        <v>79</v>
      </c>
    </row>
    <row r="9" spans="1:33" x14ac:dyDescent="0.15">
      <c r="A9" s="21" t="s">
        <v>20</v>
      </c>
      <c r="B9" s="43"/>
      <c r="C9" s="28"/>
      <c r="D9" s="41"/>
      <c r="E9" s="41"/>
      <c r="F9" s="41"/>
      <c r="G9" s="41"/>
      <c r="H9" s="41"/>
      <c r="I9" s="41"/>
      <c r="J9" s="41"/>
      <c r="K9" s="40"/>
      <c r="L9" s="41"/>
      <c r="M9" s="41"/>
      <c r="N9" s="41"/>
      <c r="O9" s="41"/>
      <c r="P9" s="41"/>
      <c r="Q9" s="42"/>
      <c r="T9" s="4"/>
      <c r="U9" s="3"/>
      <c r="V9" s="4"/>
      <c r="W9" s="5"/>
      <c r="X9" s="5"/>
      <c r="Y9" s="4"/>
      <c r="Z9" s="3"/>
      <c r="AA9" s="3"/>
      <c r="AB9" s="3"/>
      <c r="AC9" s="4"/>
      <c r="AD9" s="3"/>
      <c r="AE9" s="3"/>
      <c r="AF9" s="3"/>
      <c r="AG9" s="28"/>
    </row>
    <row r="10" spans="1:33" x14ac:dyDescent="0.15">
      <c r="A10" s="48" t="s">
        <v>95</v>
      </c>
      <c r="B10" s="29"/>
      <c r="C10" s="35"/>
      <c r="D10" s="13"/>
      <c r="E10" s="13"/>
      <c r="F10" s="13"/>
      <c r="G10" s="13"/>
      <c r="H10" s="13"/>
      <c r="I10" s="13"/>
      <c r="J10" s="13"/>
      <c r="K10" s="30"/>
      <c r="L10" s="13"/>
      <c r="M10" s="13"/>
      <c r="N10" s="13"/>
      <c r="O10" s="13"/>
      <c r="P10" s="13"/>
      <c r="Q10" s="31"/>
      <c r="T10" s="22"/>
      <c r="U10" s="27"/>
      <c r="V10" s="22"/>
      <c r="W10" s="23"/>
      <c r="X10" s="27"/>
      <c r="Y10" s="22"/>
      <c r="Z10" s="27"/>
      <c r="AA10" s="27"/>
      <c r="AB10" s="27"/>
      <c r="AC10" s="27"/>
      <c r="AD10" s="27"/>
      <c r="AE10" s="27"/>
      <c r="AF10" s="27"/>
      <c r="AG10" s="35"/>
    </row>
    <row r="11" spans="1:33" x14ac:dyDescent="0.15">
      <c r="A11" s="30" t="s">
        <v>30</v>
      </c>
      <c r="B11" s="35" t="str">
        <f>IF(Y11=1,"○s",IF(Z11=1,"○s",IF(AA11=1,"△s",IF(AB11=1,"△s",IF(AG11=1,"×"," ")))))</f>
        <v xml:space="preserve"> </v>
      </c>
      <c r="C11" s="35" t="str">
        <f>IF(AC11=1,"○w",IF(AD11=1,"○w",IF(AE11=1,"△w",IF(AF11=1,"△w",IF(AG11=1,"×"," ")))))</f>
        <v>○w</v>
      </c>
      <c r="D11" s="50"/>
      <c r="E11" s="50"/>
      <c r="F11" s="50"/>
      <c r="G11" s="50"/>
      <c r="H11" s="50"/>
      <c r="I11" s="50"/>
      <c r="J11" s="50"/>
      <c r="K11" s="30"/>
      <c r="L11" s="102" t="str">
        <f>L$3</f>
        <v>w</v>
      </c>
      <c r="M11" s="102" t="str">
        <f>M$3</f>
        <v>w</v>
      </c>
      <c r="N11" s="102" t="str">
        <f>N$3</f>
        <v>w</v>
      </c>
      <c r="O11" s="102" t="str">
        <f>O$3</f>
        <v>-</v>
      </c>
      <c r="P11" s="102" t="str">
        <f>P$3</f>
        <v>-</v>
      </c>
      <c r="Q11" s="23"/>
      <c r="T11" s="22">
        <f>COUNTIF($D11:$Q11,"s")</f>
        <v>0</v>
      </c>
      <c r="U11" s="27">
        <f>COUNTIF($D11:$Q11,"+")</f>
        <v>0</v>
      </c>
      <c r="V11" s="22">
        <f>COUNTIF($D11:$Q11,"w")</f>
        <v>3</v>
      </c>
      <c r="W11" s="23">
        <f>COUNTIF($D11:$Q11,"-")</f>
        <v>2</v>
      </c>
      <c r="X11" s="27">
        <f>COUNTIF($D11:$Q11,"±")</f>
        <v>0</v>
      </c>
      <c r="Y11" s="22">
        <f>IF(T11&gt;=2,IF(V11+W11=0,1,0),0)</f>
        <v>0</v>
      </c>
      <c r="Z11" s="27">
        <f>IF(U11&gt;=1,IF(T11=1,IF(V11+W11=0,1,0),0),0)</f>
        <v>0</v>
      </c>
      <c r="AA11" s="27">
        <f>IF(T11=1,IF(U11+V11+W11=0,1,0),0)</f>
        <v>0</v>
      </c>
      <c r="AB11" s="23">
        <f>IF(U11&gt;=2,IF(T11+V11+W11=0,1,0),0)</f>
        <v>0</v>
      </c>
      <c r="AC11" s="27">
        <f>IF(V11&gt;=2,IF(T11+U11=0,1,0),0)</f>
        <v>1</v>
      </c>
      <c r="AD11" s="27">
        <f>IF(W11&gt;=1,IF(V11=1,IF(T11+U11=0,1,0),0),0)</f>
        <v>0</v>
      </c>
      <c r="AE11" s="27">
        <f>IF(V11=1,IF(T11+U11+W11=0,1,0),0)</f>
        <v>0</v>
      </c>
      <c r="AF11" s="27">
        <f>IF(W11&gt;=2,IF(T11+U11+V11=0,1,0),0)</f>
        <v>0</v>
      </c>
      <c r="AG11" s="35">
        <f>IF(Y11+Z11+AA11+AB11+AC11+AD11+AE11+AF11=0,1,0)</f>
        <v>0</v>
      </c>
    </row>
    <row r="12" spans="1:33" ht="13.5" x14ac:dyDescent="0.15">
      <c r="A12" s="36" t="s">
        <v>31</v>
      </c>
      <c r="B12" s="14" t="str">
        <f>IF(Y12=1,"○s",IF(Z12=1,"○s",IF(AA12=1,"△s",IF(AB12=1,"△s",IF(AG12=1,"×"," ")))))</f>
        <v xml:space="preserve"> </v>
      </c>
      <c r="C12" s="14" t="str">
        <f>IF(AC12=1,"○w",IF(AD12=1,"○w",IF(AE12=1,"△w",IF(AF12=1,"△w",IF(AG12=1,"×"," ")))))</f>
        <v>△w</v>
      </c>
      <c r="D12" s="53"/>
      <c r="E12" s="53"/>
      <c r="F12" s="53"/>
      <c r="G12" s="53"/>
      <c r="H12" s="53"/>
      <c r="I12" s="53"/>
      <c r="J12" s="53"/>
      <c r="K12" s="107" t="str">
        <f>K$3</f>
        <v>w</v>
      </c>
      <c r="L12" s="17"/>
      <c r="M12" s="17"/>
      <c r="N12" s="17"/>
      <c r="O12" s="17"/>
      <c r="P12" s="17"/>
      <c r="Q12" s="87"/>
      <c r="T12" s="16">
        <f>COUNTIF($D12:$Q12,"s")</f>
        <v>0</v>
      </c>
      <c r="U12" s="17">
        <f>COUNTIF($D12:$Q12,"+")</f>
        <v>0</v>
      </c>
      <c r="V12" s="16">
        <f>COUNTIF($D12:$Q12,"w")</f>
        <v>1</v>
      </c>
      <c r="W12" s="18">
        <f>COUNTIF($D12:$Q12,"-")</f>
        <v>0</v>
      </c>
      <c r="X12" s="17">
        <f>COUNTIF($D12:$Q12,"±")</f>
        <v>0</v>
      </c>
      <c r="Y12" s="16">
        <f>IF(T12&gt;=2,IF(V12+W12=0,1,0),0)</f>
        <v>0</v>
      </c>
      <c r="Z12" s="17">
        <f>IF(U12&gt;=1,IF(T12=1,IF(V12+W12=0,1,0),0),0)</f>
        <v>0</v>
      </c>
      <c r="AA12" s="17">
        <f>IF(T12=1,IF(U12+V12+W12=0,1,0),0)</f>
        <v>0</v>
      </c>
      <c r="AB12" s="18">
        <f>IF(U12&gt;=2,IF(T12+V12+W12=0,1,0),0)</f>
        <v>0</v>
      </c>
      <c r="AC12" s="17">
        <f>IF(V12&gt;=2,IF(T12+U12=0,1,0),0)</f>
        <v>0</v>
      </c>
      <c r="AD12" s="17">
        <f>IF(W12&gt;=1,IF(V12=1,IF(T12+U12=0,1,0),0),0)</f>
        <v>0</v>
      </c>
      <c r="AE12" s="17">
        <f>IF(V12=1,IF(T12+U12+W12=0,1,0),0)</f>
        <v>1</v>
      </c>
      <c r="AF12" s="17">
        <f>IF(W12&gt;=2,IF(T12+U12+V12=0,1,0),0)</f>
        <v>0</v>
      </c>
      <c r="AG12" s="14">
        <f>IF(Y12+Z12+AA12+AB12+AC12+AD12+AE12+AF12=0,1,0)</f>
        <v>0</v>
      </c>
    </row>
    <row r="13" spans="1:33" x14ac:dyDescent="0.15">
      <c r="A13" s="48" t="s">
        <v>96</v>
      </c>
      <c r="B13" s="35"/>
      <c r="C13" s="35"/>
      <c r="D13" s="50"/>
      <c r="E13" s="50"/>
      <c r="F13" s="50"/>
      <c r="G13" s="50"/>
      <c r="H13" s="50"/>
      <c r="I13" s="50"/>
      <c r="J13" s="50"/>
      <c r="K13" s="22"/>
      <c r="L13" s="27"/>
      <c r="M13" s="27"/>
      <c r="N13" s="27"/>
      <c r="O13" s="27"/>
      <c r="P13" s="27"/>
      <c r="Q13" s="23"/>
      <c r="T13" s="22"/>
      <c r="U13" s="27"/>
      <c r="V13" s="22"/>
      <c r="W13" s="23"/>
      <c r="X13" s="27"/>
      <c r="Y13" s="22"/>
      <c r="Z13" s="27"/>
      <c r="AA13" s="27"/>
      <c r="AB13" s="23"/>
      <c r="AC13" s="27"/>
      <c r="AD13" s="27"/>
      <c r="AE13" s="27"/>
      <c r="AF13" s="27"/>
      <c r="AG13" s="35"/>
    </row>
    <row r="14" spans="1:33" x14ac:dyDescent="0.15">
      <c r="A14" s="30" t="s">
        <v>32</v>
      </c>
      <c r="B14" s="35" t="str">
        <f>IF(Y14=1,"○s",IF(Z14=1,"○s",IF(AA14=1,"△s",IF(AB14=1,"△s",IF(AG14=1,"×"," ")))))</f>
        <v xml:space="preserve"> </v>
      </c>
      <c r="C14" s="35" t="str">
        <f>IF(AC14=1,"○w",IF(AD14=1,"○w",IF(AE14=1,"△w",IF(AF14=1,"△w",IF(AG14=1,"×"," ")))))</f>
        <v>○w</v>
      </c>
      <c r="D14" s="50"/>
      <c r="E14" s="50"/>
      <c r="F14" s="50"/>
      <c r="G14" s="50"/>
      <c r="H14" s="50"/>
      <c r="I14" s="50"/>
      <c r="J14" s="50"/>
      <c r="K14" s="22"/>
      <c r="L14" s="102" t="str">
        <f>L$3</f>
        <v>w</v>
      </c>
      <c r="M14" s="102" t="str">
        <f>M$3</f>
        <v>w</v>
      </c>
      <c r="N14" s="102" t="str">
        <f>N$3</f>
        <v>w</v>
      </c>
      <c r="O14" s="27"/>
      <c r="P14" s="102" t="str">
        <f>P$3</f>
        <v>-</v>
      </c>
      <c r="Q14" s="23"/>
      <c r="T14" s="22">
        <f>COUNTIF($D14:$Q14,"s")</f>
        <v>0</v>
      </c>
      <c r="U14" s="27">
        <f>COUNTIF($D14:$Q14,"+")</f>
        <v>0</v>
      </c>
      <c r="V14" s="22">
        <f>COUNTIF($D14:$Q14,"w")</f>
        <v>3</v>
      </c>
      <c r="W14" s="23">
        <f>COUNTIF($D14:$Q14,"-")</f>
        <v>1</v>
      </c>
      <c r="X14" s="27">
        <f>COUNTIF($D14:$Q14,"±")</f>
        <v>0</v>
      </c>
      <c r="Y14" s="22">
        <f>IF(T14&gt;=2,IF(V14+W14=0,1,0),0)</f>
        <v>0</v>
      </c>
      <c r="Z14" s="27">
        <f>IF(U14&gt;=1,IF(T14=1,IF(V14+W14=0,1,0),0),0)</f>
        <v>0</v>
      </c>
      <c r="AA14" s="27">
        <f>IF(T14=1,IF(U14+V14+W14=0,1,0),0)</f>
        <v>0</v>
      </c>
      <c r="AB14" s="23">
        <f>IF(U14&gt;=2,IF(T14+V14+W14=0,1,0),0)</f>
        <v>0</v>
      </c>
      <c r="AC14" s="27">
        <f>IF(V14&gt;=2,IF(T14+U14=0,1,0),0)</f>
        <v>1</v>
      </c>
      <c r="AD14" s="27">
        <f>IF(W14&gt;=1,IF(V14=1,IF(T14+U14=0,1,0),0),0)</f>
        <v>0</v>
      </c>
      <c r="AE14" s="27">
        <f>IF(V14=1,IF(T14+U14+W14=0,1,0),0)</f>
        <v>0</v>
      </c>
      <c r="AF14" s="27">
        <f>IF(W14&gt;=2,IF(T14+U14+V14=0,1,0),0)</f>
        <v>0</v>
      </c>
      <c r="AG14" s="35">
        <f>IF(Y14+Z14+AA14+AB14+AC14+AD14+AE14+AF14=0,1,0)</f>
        <v>0</v>
      </c>
    </row>
    <row r="15" spans="1:33" ht="14.25" thickBot="1" x14ac:dyDescent="0.2">
      <c r="A15" s="30" t="s">
        <v>33</v>
      </c>
      <c r="B15" s="35" t="str">
        <f>IF(Y15=1,"○s",IF(Z15=1,"○s",IF(AA15=1,"△s",IF(AB15=1,"△s",IF(AG15=1,"×"," ")))))</f>
        <v xml:space="preserve"> </v>
      </c>
      <c r="C15" s="35" t="str">
        <f>IF(AC15=1,"○w",IF(AD15=1,"○w",IF(AE15=1,"△w",IF(AF15=1,"△w",IF(AG15=1,"×"," ")))))</f>
        <v>○w</v>
      </c>
      <c r="D15" s="50"/>
      <c r="E15" s="50"/>
      <c r="F15" s="50"/>
      <c r="G15" s="50"/>
      <c r="H15" s="50"/>
      <c r="I15" s="50"/>
      <c r="J15" s="50"/>
      <c r="K15" s="103" t="str">
        <f>K$3</f>
        <v>w</v>
      </c>
      <c r="L15" s="27"/>
      <c r="M15" s="27"/>
      <c r="N15" s="27"/>
      <c r="O15" s="102" t="str">
        <f>O$3</f>
        <v>-</v>
      </c>
      <c r="P15" s="27"/>
      <c r="Q15" s="88"/>
      <c r="T15" s="47">
        <f>COUNTIF($D15:$Q15,"s")</f>
        <v>0</v>
      </c>
      <c r="U15" s="45">
        <f>COUNTIF($D15:$Q15,"+")</f>
        <v>0</v>
      </c>
      <c r="V15" s="47">
        <f>COUNTIF($D15:$Q15,"w")</f>
        <v>1</v>
      </c>
      <c r="W15" s="46">
        <f>COUNTIF($D15:$Q15,"-")</f>
        <v>1</v>
      </c>
      <c r="X15" s="45">
        <f>COUNTIF($D15:$Q15,"±")</f>
        <v>0</v>
      </c>
      <c r="Y15" s="47">
        <f>IF(T15&gt;=2,IF(V15+W15=0,1,0),0)</f>
        <v>0</v>
      </c>
      <c r="Z15" s="45">
        <f>IF(U15&gt;=1,IF(T15=1,IF(V15+W15=0,1,0),0),0)</f>
        <v>0</v>
      </c>
      <c r="AA15" s="45">
        <f>IF(T15=1,IF(U15+V15+W15=0,1,0),0)</f>
        <v>0</v>
      </c>
      <c r="AB15" s="46">
        <f>IF(U15&gt;=2,IF(T15+V15+W15=0,1,0),0)</f>
        <v>0</v>
      </c>
      <c r="AC15" s="45">
        <f>IF(V15&gt;=2,IF(T15+U15=0,1,0),0)</f>
        <v>0</v>
      </c>
      <c r="AD15" s="45">
        <f>IF(W15&gt;=1,IF(V15=1,IF(T15+U15=0,1,0),0),0)</f>
        <v>1</v>
      </c>
      <c r="AE15" s="45">
        <f>IF(V15=1,IF(T15+U15+W15=0,1,0),0)</f>
        <v>0</v>
      </c>
      <c r="AF15" s="45">
        <f>IF(W15&gt;=2,IF(T15+U15+V15=0,1,0),0)</f>
        <v>0</v>
      </c>
      <c r="AG15" s="73">
        <f>IF(Y15+Z15+AA15+AB15+AC15+AD15+AE15+AF15=0,1,0)</f>
        <v>0</v>
      </c>
    </row>
    <row r="16" spans="1:33" ht="13.5" thickTop="1" thickBot="1" x14ac:dyDescent="0.2">
      <c r="A16" s="30" t="s">
        <v>97</v>
      </c>
      <c r="B16" s="35" t="str">
        <f>IF(Y16=1,"○s",IF(Z16=1,"○s",IF(AA16=1,"△s",IF(AB16=1,"△s",IF(AG16=1,"×"," ")))))</f>
        <v xml:space="preserve"> </v>
      </c>
      <c r="C16" s="35" t="str">
        <f>IF(AC16=1,"○w",IF(AD16=1,"○w",IF(AE16=1,"△w",IF(AF16=1,"△w",IF(AG16=1,"×"," ")))))</f>
        <v>○w</v>
      </c>
      <c r="D16" s="50"/>
      <c r="E16" s="50"/>
      <c r="F16" s="50"/>
      <c r="G16" s="50"/>
      <c r="H16" s="50"/>
      <c r="I16" s="50"/>
      <c r="J16" s="50"/>
      <c r="K16" s="103" t="str">
        <f>K$3</f>
        <v>w</v>
      </c>
      <c r="L16" s="27"/>
      <c r="M16" s="27"/>
      <c r="N16" s="27"/>
      <c r="O16" s="106" t="str">
        <f>O$3</f>
        <v>-</v>
      </c>
      <c r="P16" s="27"/>
      <c r="Q16" s="23"/>
      <c r="T16" s="47">
        <f>COUNTIF($D16:$Q16,"s")</f>
        <v>0</v>
      </c>
      <c r="U16" s="45">
        <f>COUNTIF($D16:$Q16,"+")</f>
        <v>0</v>
      </c>
      <c r="V16" s="47">
        <f>COUNTIF($D16:$Q16,"w")</f>
        <v>1</v>
      </c>
      <c r="W16" s="46">
        <f>COUNTIF($D16:$Q16,"-")</f>
        <v>1</v>
      </c>
      <c r="X16" s="45">
        <f>COUNTIF($D16:$Q16,"±")</f>
        <v>0</v>
      </c>
      <c r="Y16" s="47">
        <f>IF(T16&gt;=2,IF(V16+W16=0,1,0),0)</f>
        <v>0</v>
      </c>
      <c r="Z16" s="45">
        <f>IF(U16&gt;=1,IF(T16=1,IF(V16+W16=0,1,0),0),0)</f>
        <v>0</v>
      </c>
      <c r="AA16" s="45">
        <f>IF(T16=1,IF(U16+V16+W16=0,1,0),0)</f>
        <v>0</v>
      </c>
      <c r="AB16" s="46">
        <f>IF(U16&gt;=2,IF(T16+V16+W16=0,1,0),0)</f>
        <v>0</v>
      </c>
      <c r="AC16" s="45">
        <f>IF(V16&gt;=2,IF(T16+U16=0,1,0),0)</f>
        <v>0</v>
      </c>
      <c r="AD16" s="45">
        <f>IF(W16&gt;=1,IF(V16=1,IF(T16+U16=0,1,0),0),0)</f>
        <v>1</v>
      </c>
      <c r="AE16" s="45">
        <f>IF(V16=1,IF(T16+U16+W16=0,1,0),0)</f>
        <v>0</v>
      </c>
      <c r="AF16" s="45">
        <f>IF(W16&gt;=2,IF(T16+U16+V16=0,1,0),0)</f>
        <v>0</v>
      </c>
      <c r="AG16" s="73">
        <f>IF(Y16+Z16+AA16+AB16+AC16+AD16+AE16+AF16=0,1,0)</f>
        <v>0</v>
      </c>
    </row>
    <row r="17" spans="1:33" ht="12.75" thickTop="1" x14ac:dyDescent="0.15">
      <c r="A17" s="51" t="s">
        <v>25</v>
      </c>
      <c r="B17" s="86"/>
      <c r="C17" s="72"/>
      <c r="D17" s="34"/>
      <c r="E17" s="34"/>
      <c r="F17" s="34"/>
      <c r="G17" s="34"/>
      <c r="H17" s="34"/>
      <c r="I17" s="34"/>
      <c r="J17" s="34"/>
      <c r="K17" s="32"/>
      <c r="L17" s="34"/>
      <c r="M17" s="34"/>
      <c r="N17" s="34"/>
      <c r="O17" s="34"/>
      <c r="P17" s="34"/>
      <c r="Q17" s="33"/>
      <c r="T17" s="32"/>
      <c r="U17" s="34"/>
      <c r="V17" s="32"/>
      <c r="W17" s="33"/>
      <c r="X17" s="34"/>
      <c r="Y17" s="32"/>
      <c r="Z17" s="34"/>
      <c r="AA17" s="34"/>
      <c r="AB17" s="33"/>
      <c r="AC17" s="34"/>
      <c r="AD17" s="34"/>
      <c r="AE17" s="34"/>
      <c r="AF17" s="34"/>
      <c r="AG17" s="72"/>
    </row>
    <row r="18" spans="1:33" x14ac:dyDescent="0.15">
      <c r="A18" s="48" t="s">
        <v>98</v>
      </c>
      <c r="B18" s="35"/>
      <c r="C18" s="35"/>
      <c r="D18" s="50"/>
      <c r="E18" s="50"/>
      <c r="F18" s="50"/>
      <c r="G18" s="50"/>
      <c r="H18" s="50"/>
      <c r="I18" s="50"/>
      <c r="J18" s="50"/>
      <c r="K18" s="30"/>
      <c r="L18" s="13"/>
      <c r="M18" s="13"/>
      <c r="N18" s="13"/>
      <c r="O18" s="13"/>
      <c r="P18" s="13"/>
      <c r="Q18" s="31"/>
      <c r="T18" s="22"/>
      <c r="U18" s="27"/>
      <c r="V18" s="22"/>
      <c r="W18" s="23"/>
      <c r="X18" s="27"/>
      <c r="Y18" s="22"/>
      <c r="Z18" s="27"/>
      <c r="AA18" s="27"/>
      <c r="AB18" s="23"/>
      <c r="AC18" s="27"/>
      <c r="AD18" s="27"/>
      <c r="AE18" s="27"/>
      <c r="AF18" s="27"/>
      <c r="AG18" s="35"/>
    </row>
    <row r="19" spans="1:33" ht="13.5" x14ac:dyDescent="0.15">
      <c r="A19" s="29" t="s">
        <v>34</v>
      </c>
      <c r="B19" s="35" t="str">
        <f>IF(Y19=1,"○s",IF(Z19=1,"○s",IF(AA19=1,"△s",IF(AB19=1,"△s",IF(AG19=1,"×"," ")))))</f>
        <v xml:space="preserve"> </v>
      </c>
      <c r="C19" s="35" t="str">
        <f>IF(AC19=1,"○w",IF(AD19=1,"○w",IF(AE19=1,"△w",IF(AF19=1,"△w",IF(AG19=1,"×"," ")))))</f>
        <v>○w</v>
      </c>
      <c r="D19" s="50"/>
      <c r="E19" s="27"/>
      <c r="F19" s="50"/>
      <c r="G19" s="50"/>
      <c r="H19" s="50"/>
      <c r="I19" s="27"/>
      <c r="J19" s="27"/>
      <c r="K19" s="103" t="str">
        <f>K$3</f>
        <v>w</v>
      </c>
      <c r="L19" s="27"/>
      <c r="M19" s="102" t="str">
        <f>M$3</f>
        <v>w</v>
      </c>
      <c r="N19" s="102" t="str">
        <f>N$3</f>
        <v>w</v>
      </c>
      <c r="O19" s="27"/>
      <c r="P19" s="27"/>
      <c r="Q19" s="88"/>
      <c r="T19" s="22">
        <f>COUNTIF($D19:$Q19,"s")</f>
        <v>0</v>
      </c>
      <c r="U19" s="27">
        <f>COUNTIF($D19:$Q19,"+")</f>
        <v>0</v>
      </c>
      <c r="V19" s="22">
        <f>COUNTIF($D19:$Q19,"w")</f>
        <v>3</v>
      </c>
      <c r="W19" s="23">
        <f>COUNTIF($D19:$Q19,"-")</f>
        <v>0</v>
      </c>
      <c r="X19" s="27">
        <f>COUNTIF($D19:$Q19,"±")</f>
        <v>0</v>
      </c>
      <c r="Y19" s="22">
        <f>IF(T19&gt;=2,IF(V19+W19=0,1,0),0)</f>
        <v>0</v>
      </c>
      <c r="Z19" s="27">
        <f>IF(U19&gt;=1,IF(T19=1,IF(V19+W19=0,1,0),0),0)</f>
        <v>0</v>
      </c>
      <c r="AA19" s="27">
        <f>IF(T19=1,IF(U19+V19+W19=0,1,0),0)</f>
        <v>0</v>
      </c>
      <c r="AB19" s="23">
        <f>IF(U19&gt;=2,IF(T19+V19+W19=0,1,0),0)</f>
        <v>0</v>
      </c>
      <c r="AC19" s="27">
        <f>IF(V19&gt;=2,IF(T19+U19=0,1,0),0)</f>
        <v>1</v>
      </c>
      <c r="AD19" s="27">
        <f>IF(W19&gt;=1,IF(V19=1,IF(T19+U19=0,1,0),0),0)</f>
        <v>0</v>
      </c>
      <c r="AE19" s="27">
        <f>IF(V19=1,IF(T19+U19+W19=0,1,0),0)</f>
        <v>0</v>
      </c>
      <c r="AF19" s="27">
        <f>IF(W19&gt;=2,IF(T19+U19+V19=0,1,0),0)</f>
        <v>0</v>
      </c>
      <c r="AG19" s="35">
        <f>IF(Y19+Z19+AA19+AB19+AC19+AD19+AE19+AF19=0,1,0)</f>
        <v>0</v>
      </c>
    </row>
    <row r="20" spans="1:33" ht="13.5" x14ac:dyDescent="0.15">
      <c r="A20" s="29" t="s">
        <v>54</v>
      </c>
      <c r="B20" s="35" t="str">
        <f>IF(Y20=1,"○s",IF(Z20=1,"○s",IF(AA20=1,"△s",IF(AB20=1,"△s",IF(AG20=1,"×"," ")))))</f>
        <v xml:space="preserve"> </v>
      </c>
      <c r="C20" s="35" t="str">
        <f>IF(AC20=1,"○w",IF(AD20=1,"○w",IF(AE20=1,"△w",IF(AF20=1,"△w",IF(AG20=1,"×"," ")))))</f>
        <v>○w</v>
      </c>
      <c r="D20" s="50"/>
      <c r="E20" s="27"/>
      <c r="F20" s="50"/>
      <c r="G20" s="50"/>
      <c r="H20" s="50"/>
      <c r="I20" s="27"/>
      <c r="J20" s="27"/>
      <c r="K20" s="103" t="str">
        <f>K$3</f>
        <v>w</v>
      </c>
      <c r="L20" s="27"/>
      <c r="M20" s="102" t="str">
        <f>M$3</f>
        <v>w</v>
      </c>
      <c r="N20" s="27"/>
      <c r="O20" s="27"/>
      <c r="P20" s="27"/>
      <c r="Q20" s="88"/>
      <c r="T20" s="22">
        <f>COUNTIF($D20:$Q20,"s")</f>
        <v>0</v>
      </c>
      <c r="U20" s="27">
        <f>COUNTIF($D20:$Q20,"+")</f>
        <v>0</v>
      </c>
      <c r="V20" s="22">
        <f>COUNTIF($D20:$Q20,"w")</f>
        <v>2</v>
      </c>
      <c r="W20" s="23">
        <f>COUNTIF($D20:$Q20,"-")</f>
        <v>0</v>
      </c>
      <c r="X20" s="27">
        <f>COUNTIF($D20:$Q20,"±")</f>
        <v>0</v>
      </c>
      <c r="Y20" s="22">
        <f>IF(T20&gt;=2,IF(V20+W20=0,1,0),0)</f>
        <v>0</v>
      </c>
      <c r="Z20" s="27">
        <f>IF(U20&gt;=1,IF(T20=1,IF(V20+W20=0,1,0),0),0)</f>
        <v>0</v>
      </c>
      <c r="AA20" s="27">
        <f>IF(T20=1,IF(U20+V20+W20=0,1,0),0)</f>
        <v>0</v>
      </c>
      <c r="AB20" s="23">
        <f>IF(U20&gt;=2,IF(T20+V20+W20=0,1,0),0)</f>
        <v>0</v>
      </c>
      <c r="AC20" s="27">
        <f>IF(V20&gt;=2,IF(T20+U20=0,1,0),0)</f>
        <v>1</v>
      </c>
      <c r="AD20" s="27">
        <f>IF(W20&gt;=1,IF(V20=1,IF(T20+U20=0,1,0),0),0)</f>
        <v>0</v>
      </c>
      <c r="AE20" s="27">
        <f>IF(V20=1,IF(T20+U20+W20=0,1,0),0)</f>
        <v>0</v>
      </c>
      <c r="AF20" s="27">
        <f>IF(W20&gt;=2,IF(T20+U20+V20=0,1,0),0)</f>
        <v>0</v>
      </c>
      <c r="AG20" s="35">
        <f>IF(Y20+Z20+AA20+AB20+AC20+AD20+AE20+AF20=0,1,0)</f>
        <v>0</v>
      </c>
    </row>
    <row r="21" spans="1:33" ht="13.5" x14ac:dyDescent="0.15">
      <c r="A21" s="29" t="s">
        <v>99</v>
      </c>
      <c r="B21" s="35" t="str">
        <f>IF(Y21=1,"○s",IF(Z21=1,"○s",IF(AA21=1,"△s",IF(AB21=1,"△s",IF(AG21=1,"×"," ")))))</f>
        <v xml:space="preserve"> </v>
      </c>
      <c r="C21" s="35" t="str">
        <f>IF(AC21=1,"○w",IF(AD21=1,"○w",IF(AE21=1,"△w",IF(AF21=1,"△w",IF(AG21=1,"×"," ")))))</f>
        <v>○w</v>
      </c>
      <c r="D21" s="27"/>
      <c r="E21" s="27"/>
      <c r="F21" s="27"/>
      <c r="G21" s="27"/>
      <c r="H21" s="27"/>
      <c r="I21" s="27"/>
      <c r="J21" s="27"/>
      <c r="K21" s="22"/>
      <c r="L21" s="27"/>
      <c r="M21" s="27"/>
      <c r="N21" s="106" t="str">
        <f>N$3</f>
        <v>w</v>
      </c>
      <c r="O21" s="106" t="str">
        <f>O$3</f>
        <v>-</v>
      </c>
      <c r="P21" s="27"/>
      <c r="Q21" s="88"/>
      <c r="T21" s="16">
        <f>COUNTIF($D21:$Q21,"s")</f>
        <v>0</v>
      </c>
      <c r="U21" s="17">
        <f>COUNTIF($D21:$Q21,"+")</f>
        <v>0</v>
      </c>
      <c r="V21" s="16">
        <f>COUNTIF($D21:$Q21,"w")</f>
        <v>1</v>
      </c>
      <c r="W21" s="18">
        <f>COUNTIF($D21:$Q21,"-")</f>
        <v>1</v>
      </c>
      <c r="X21" s="17">
        <f>COUNTIF($D21:$Q21,"±")</f>
        <v>0</v>
      </c>
      <c r="Y21" s="16">
        <f>IF(T21&gt;=2,IF(V21+W21=0,1,0),0)</f>
        <v>0</v>
      </c>
      <c r="Z21" s="17">
        <f>IF(U21&gt;=1,IF(T21=1,IF(V21+W21=0,1,0),0),0)</f>
        <v>0</v>
      </c>
      <c r="AA21" s="17">
        <f>IF(T21=1,IF(U21+V21+W21=0,1,0),0)</f>
        <v>0</v>
      </c>
      <c r="AB21" s="18">
        <f>IF(U21&gt;=2,IF(T21+V21+W21=0,1,0),0)</f>
        <v>0</v>
      </c>
      <c r="AC21" s="17">
        <f>IF(V21&gt;=2,IF(T21+U21=0,1,0),0)</f>
        <v>0</v>
      </c>
      <c r="AD21" s="17">
        <f>IF(W21&gt;=1,IF(V21=1,IF(T21+U21=0,1,0),0),0)</f>
        <v>1</v>
      </c>
      <c r="AE21" s="17">
        <f>IF(V21=1,IF(T21+U21+W21=0,1,0),0)</f>
        <v>0</v>
      </c>
      <c r="AF21" s="17">
        <f>IF(W21&gt;=2,IF(T21+U21+V21=0,1,0),0)</f>
        <v>0</v>
      </c>
      <c r="AG21" s="14">
        <f>IF(Y21+Z21+AA21+AB21+AC21+AD21+AE21+AF21=0,1,0)</f>
        <v>0</v>
      </c>
    </row>
    <row r="22" spans="1:33" x14ac:dyDescent="0.15">
      <c r="A22" s="57" t="s">
        <v>100</v>
      </c>
      <c r="B22" s="28"/>
      <c r="C22" s="28"/>
      <c r="D22" s="3"/>
      <c r="E22" s="3"/>
      <c r="F22" s="3"/>
      <c r="G22" s="3"/>
      <c r="H22" s="3"/>
      <c r="I22" s="3"/>
      <c r="J22" s="3"/>
      <c r="K22" s="40"/>
      <c r="L22" s="41"/>
      <c r="M22" s="41"/>
      <c r="N22" s="41"/>
      <c r="O22" s="41"/>
      <c r="P22" s="41"/>
      <c r="Q22" s="42"/>
      <c r="T22" s="4"/>
      <c r="U22" s="3"/>
      <c r="V22" s="4"/>
      <c r="W22" s="5"/>
      <c r="X22" s="5"/>
      <c r="Y22" s="4"/>
      <c r="Z22" s="3"/>
      <c r="AA22" s="3"/>
      <c r="AB22" s="5"/>
      <c r="AC22" s="3"/>
      <c r="AD22" s="3"/>
      <c r="AE22" s="3"/>
      <c r="AF22" s="3"/>
      <c r="AG22" s="28"/>
    </row>
    <row r="23" spans="1:33" x14ac:dyDescent="0.15">
      <c r="A23" s="52" t="s">
        <v>12</v>
      </c>
      <c r="B23" s="35" t="str">
        <f>IF(Y23=1,"○s",IF(Z23=1,"○s",IF(AA23=1,"△s",IF(AB23=1,"△s",IF(AG23=1,"×"," ")))))</f>
        <v xml:space="preserve"> </v>
      </c>
      <c r="C23" s="35" t="str">
        <f>IF(AC23=1,"○w",IF(AD23=1,"○w",IF(AE23=1,"△w",IF(AF23=1,"△w",IF(AG23=1,"×"," ")))))</f>
        <v>△w</v>
      </c>
      <c r="D23" s="27"/>
      <c r="E23" s="50"/>
      <c r="F23" s="27"/>
      <c r="G23" s="50"/>
      <c r="H23" s="50"/>
      <c r="I23" s="50"/>
      <c r="J23" s="27"/>
      <c r="K23" s="22"/>
      <c r="L23" s="27"/>
      <c r="M23" s="27"/>
      <c r="N23" s="27"/>
      <c r="O23" s="102" t="str">
        <f>O$3</f>
        <v>-</v>
      </c>
      <c r="P23" s="102" t="str">
        <f>P$3</f>
        <v>-</v>
      </c>
      <c r="Q23" s="23"/>
      <c r="T23" s="22">
        <f>COUNTIF($D23:$Q23,"s")</f>
        <v>0</v>
      </c>
      <c r="U23" s="27">
        <f>COUNTIF($D23:$Q23,"+")</f>
        <v>0</v>
      </c>
      <c r="V23" s="22">
        <f>COUNTIF($D23:$Q23,"w")</f>
        <v>0</v>
      </c>
      <c r="W23" s="23">
        <f>COUNTIF($D23:$Q23,"-")</f>
        <v>2</v>
      </c>
      <c r="X23" s="23">
        <f>COUNTIF($D23:$Q23,"±")</f>
        <v>0</v>
      </c>
      <c r="Y23" s="22">
        <f>IF(T23&gt;=2,IF(V23+W23=0,1,0),0)</f>
        <v>0</v>
      </c>
      <c r="Z23" s="27">
        <f>IF(U23&gt;=1,IF(T23=1,IF(V23+W23=0,1,0),0),0)</f>
        <v>0</v>
      </c>
      <c r="AA23" s="27">
        <f>IF(T23=1,IF(U23+V23+W23=0,1,0),0)</f>
        <v>0</v>
      </c>
      <c r="AB23" s="23">
        <f>IF(U23&gt;=2,IF(T23+V23+W23=0,1,0),0)</f>
        <v>0</v>
      </c>
      <c r="AC23" s="27">
        <f>IF(V23&gt;=2,IF(T23+U23=0,1,0),0)</f>
        <v>0</v>
      </c>
      <c r="AD23" s="27">
        <f>IF(W23&gt;=1,IF(V23=1,IF(T23+U23=0,1,0),0),0)</f>
        <v>0</v>
      </c>
      <c r="AE23" s="27">
        <f>IF(V23=1,IF(T23+U23+W23=0,1,0),0)</f>
        <v>0</v>
      </c>
      <c r="AF23" s="27">
        <f>IF(W23&gt;=2,IF(T23+U23+V23=0,1,0),0)</f>
        <v>1</v>
      </c>
      <c r="AG23" s="35">
        <f>IF(Y23+Z23+AA23+AB23+AC23+AD23+AE23+AF23=0,1,0)</f>
        <v>0</v>
      </c>
    </row>
    <row r="24" spans="1:33" ht="13.5" x14ac:dyDescent="0.15">
      <c r="A24" s="39" t="s">
        <v>37</v>
      </c>
      <c r="B24" s="14" t="str">
        <f>IF(Y24=1,"○s",IF(Z24=1,"○s",IF(AA24=1,"△s",IF(AB24=1,"△s",IF(AG24=1,"×"," ")))))</f>
        <v xml:space="preserve"> </v>
      </c>
      <c r="C24" s="14" t="str">
        <f>IF(AC24=1,"○w",IF(AD24=1,"○w",IF(AE24=1,"△w",IF(AF24=1,"△w",IF(AG24=1,"×"," ")))))</f>
        <v>△w</v>
      </c>
      <c r="D24" s="53"/>
      <c r="E24" s="17"/>
      <c r="F24" s="53"/>
      <c r="G24" s="17"/>
      <c r="H24" s="17"/>
      <c r="I24" s="53"/>
      <c r="J24" s="17"/>
      <c r="K24" s="16"/>
      <c r="L24" s="17"/>
      <c r="M24" s="106" t="str">
        <f>M$3</f>
        <v>w</v>
      </c>
      <c r="N24" s="17"/>
      <c r="O24" s="17"/>
      <c r="P24" s="17"/>
      <c r="Q24" s="87"/>
      <c r="T24" s="16">
        <f>COUNTIF($D24:$Q24,"s")</f>
        <v>0</v>
      </c>
      <c r="U24" s="17">
        <f>COUNTIF($D24:$Q24,"+")</f>
        <v>0</v>
      </c>
      <c r="V24" s="16">
        <f>COUNTIF($D24:$Q24,"w")</f>
        <v>1</v>
      </c>
      <c r="W24" s="18">
        <f>COUNTIF($D24:$Q24,"-")</f>
        <v>0</v>
      </c>
      <c r="X24" s="18">
        <f>COUNTIF($D24:$Q24,"±")</f>
        <v>0</v>
      </c>
      <c r="Y24" s="16">
        <f>IF(T24&gt;=2,IF(V24+W24=0,1,0),0)</f>
        <v>0</v>
      </c>
      <c r="Z24" s="17">
        <f>IF(U24&gt;=1,IF(T24=1,IF(V24+W24=0,1,0),0),0)</f>
        <v>0</v>
      </c>
      <c r="AA24" s="17">
        <f>IF(T24=1,IF(U24+V24+W24=0,1,0),0)</f>
        <v>0</v>
      </c>
      <c r="AB24" s="18">
        <f>IF(U24&gt;=2,IF(T24+V24+W24=0,1,0),0)</f>
        <v>0</v>
      </c>
      <c r="AC24" s="17">
        <f>IF(V24&gt;=2,IF(T24+U24=0,1,0),0)</f>
        <v>0</v>
      </c>
      <c r="AD24" s="17">
        <f>IF(W24&gt;=1,IF(V24=1,IF(T24+U24=0,1,0),0),0)</f>
        <v>0</v>
      </c>
      <c r="AE24" s="17">
        <f>IF(V24=1,IF(T24+U24+W24=0,1,0),0)</f>
        <v>1</v>
      </c>
      <c r="AF24" s="17">
        <f>IF(W24&gt;=2,IF(T24+U24+V24=0,1,0),0)</f>
        <v>0</v>
      </c>
      <c r="AG24" s="14">
        <f>IF(Y24+Z24+AA24+AB24+AC24+AD24+AE24+AF24=0,1,0)</f>
        <v>0</v>
      </c>
    </row>
    <row r="25" spans="1:33" x14ac:dyDescent="0.15">
      <c r="A25" s="89" t="s">
        <v>101</v>
      </c>
      <c r="B25" s="35"/>
      <c r="C25" s="35"/>
      <c r="D25" s="50"/>
      <c r="E25" s="27"/>
      <c r="F25" s="50"/>
      <c r="G25" s="27"/>
      <c r="H25" s="27"/>
      <c r="I25" s="50"/>
      <c r="J25" s="27"/>
      <c r="K25" s="30"/>
      <c r="L25" s="13"/>
      <c r="M25" s="13"/>
      <c r="N25" s="13"/>
      <c r="O25" s="13"/>
      <c r="P25" s="13"/>
      <c r="Q25" s="31"/>
      <c r="T25" s="22"/>
      <c r="U25" s="27"/>
      <c r="V25" s="22"/>
      <c r="W25" s="23"/>
      <c r="X25" s="23"/>
      <c r="Y25" s="22"/>
      <c r="Z25" s="27"/>
      <c r="AA25" s="27"/>
      <c r="AB25" s="23"/>
      <c r="AC25" s="27"/>
      <c r="AD25" s="27"/>
      <c r="AE25" s="27"/>
      <c r="AF25" s="27"/>
      <c r="AG25" s="35"/>
    </row>
    <row r="26" spans="1:33" ht="13.5" x14ac:dyDescent="0.15">
      <c r="A26" s="30" t="s">
        <v>55</v>
      </c>
      <c r="B26" s="35" t="str">
        <f>IF(Y26=1,"○s",IF(Z26=1,"○s",IF(AA26=1,"△s",IF(AB26=1,"△s",IF(AG26=1,"×"," ")))))</f>
        <v xml:space="preserve"> </v>
      </c>
      <c r="C26" s="35" t="str">
        <f>IF(AC26=1,"○w",IF(AD26=1,"○w",IF(AE26=1,"△w",IF(AF26=1,"△w",IF(AG26=1,"×"," ")))))</f>
        <v>○w</v>
      </c>
      <c r="D26" s="27"/>
      <c r="E26" s="50"/>
      <c r="F26" s="27"/>
      <c r="G26" s="50"/>
      <c r="H26" s="50"/>
      <c r="I26" s="27"/>
      <c r="J26" s="50"/>
      <c r="K26" s="22"/>
      <c r="L26" s="27"/>
      <c r="M26" s="102" t="str">
        <f>M$3</f>
        <v>w</v>
      </c>
      <c r="N26" s="102" t="str">
        <f>N$3</f>
        <v>w</v>
      </c>
      <c r="O26" s="102" t="str">
        <f>O$3</f>
        <v>-</v>
      </c>
      <c r="P26" s="27"/>
      <c r="Q26" s="88"/>
      <c r="T26" s="22">
        <f>COUNTIF($D26:$Q26,"s")</f>
        <v>0</v>
      </c>
      <c r="U26" s="27">
        <f>COUNTIF($D26:$Q26,"+")</f>
        <v>0</v>
      </c>
      <c r="V26" s="22">
        <f>COUNTIF($D26:$Q26,"w")</f>
        <v>2</v>
      </c>
      <c r="W26" s="23">
        <f>COUNTIF($D26:$Q26,"-")</f>
        <v>1</v>
      </c>
      <c r="X26" s="27">
        <f>COUNTIF($D26:$Q26,"±")</f>
        <v>0</v>
      </c>
      <c r="Y26" s="22">
        <f>IF(T26&gt;=2,IF(V26+W26=0,1,0),0)</f>
        <v>0</v>
      </c>
      <c r="Z26" s="27">
        <f>IF(U26&gt;=1,IF(T26=1,IF(V26+W26=0,1,0),0),0)</f>
        <v>0</v>
      </c>
      <c r="AA26" s="27">
        <f>IF(T26=1,IF(U26+V26+W26=0,1,0),0)</f>
        <v>0</v>
      </c>
      <c r="AB26" s="23">
        <f>IF(U26&gt;=2,IF(T26+V26+W26=0,1,0),0)</f>
        <v>0</v>
      </c>
      <c r="AC26" s="27">
        <f>IF(V26&gt;=2,IF(T26+U26=0,1,0),0)</f>
        <v>1</v>
      </c>
      <c r="AD26" s="27">
        <f>IF(W26&gt;=1,IF(V26=1,IF(T26+U26=0,1,0),0),0)</f>
        <v>0</v>
      </c>
      <c r="AE26" s="27">
        <f>IF(V26=1,IF(T26+U26+W26=0,1,0),0)</f>
        <v>0</v>
      </c>
      <c r="AF26" s="27">
        <f>IF(W26&gt;=2,IF(T26+U26+V26=0,1,0),0)</f>
        <v>0</v>
      </c>
      <c r="AG26" s="35">
        <f>IF(Y26+Z26+AA26+AB26+AC26+AD26+AE26+AF26=0,1,0)</f>
        <v>0</v>
      </c>
    </row>
    <row r="27" spans="1:33" ht="12.75" thickBot="1" x14ac:dyDescent="0.2">
      <c r="A27" s="55" t="s">
        <v>35</v>
      </c>
      <c r="B27" s="73" t="str">
        <f>IF(Y27=1,"○s",IF(Z27=1,"○s",IF(AA27=1,"△s",IF(AB27=1,"△s",IF(AG27=1,"×"," ")))))</f>
        <v xml:space="preserve"> </v>
      </c>
      <c r="C27" s="73" t="str">
        <f>IF(AC27=1,"○w",IF(AD27=1,"○w",IF(AE27=1,"△w",IF(AF27=1,"△w",IF(AG27=1,"×"," ")))))</f>
        <v>○w</v>
      </c>
      <c r="D27" s="45"/>
      <c r="E27" s="45"/>
      <c r="F27" s="45"/>
      <c r="G27" s="45"/>
      <c r="H27" s="45"/>
      <c r="I27" s="45"/>
      <c r="J27" s="45"/>
      <c r="K27" s="47"/>
      <c r="L27" s="105" t="str">
        <f>L$3</f>
        <v>w</v>
      </c>
      <c r="M27" s="105" t="str">
        <f>M$3</f>
        <v>w</v>
      </c>
      <c r="N27" s="45"/>
      <c r="O27" s="45"/>
      <c r="P27" s="45"/>
      <c r="Q27" s="46"/>
      <c r="T27" s="47">
        <f>COUNTIF($D27:$Q27,"s")</f>
        <v>0</v>
      </c>
      <c r="U27" s="45">
        <f>COUNTIF($D27:$Q27,"+")</f>
        <v>0</v>
      </c>
      <c r="V27" s="47">
        <f>COUNTIF($D27:$Q27,"w")</f>
        <v>2</v>
      </c>
      <c r="W27" s="46">
        <f>COUNTIF($D27:$Q27,"-")</f>
        <v>0</v>
      </c>
      <c r="X27" s="46">
        <f>COUNTIF($D27:$Q27,"±")</f>
        <v>0</v>
      </c>
      <c r="Y27" s="47">
        <f>IF(T27&gt;=2,IF(V27+W27=0,1,0),0)</f>
        <v>0</v>
      </c>
      <c r="Z27" s="45">
        <f>IF(U27&gt;=1,IF(T27=1,IF(V27+W27=0,1,0),0),0)</f>
        <v>0</v>
      </c>
      <c r="AA27" s="45">
        <f>IF(T27=1,IF(U27+V27+W27=0,1,0),0)</f>
        <v>0</v>
      </c>
      <c r="AB27" s="46">
        <f>IF(U27&gt;=2,IF(T27+V27+W27=0,1,0),0)</f>
        <v>0</v>
      </c>
      <c r="AC27" s="45">
        <f>IF(V27&gt;=2,IF(T27+U27=0,1,0),0)</f>
        <v>1</v>
      </c>
      <c r="AD27" s="45">
        <f>IF(W27&gt;=1,IF(V27=1,IF(T27+U27=0,1,0),0),0)</f>
        <v>0</v>
      </c>
      <c r="AE27" s="45">
        <f>IF(V27=1,IF(T27+U27+W27=0,1,0),0)</f>
        <v>0</v>
      </c>
      <c r="AF27" s="45">
        <f>IF(W27&gt;=2,IF(T27+U27+V27=0,1,0),0)</f>
        <v>0</v>
      </c>
      <c r="AG27" s="73">
        <f>IF(Y27+Z27+AA27+AB27+AC27+AD27+AE27+AF27=0,1,0)</f>
        <v>0</v>
      </c>
    </row>
    <row r="28" spans="1:33" ht="12.75" thickTop="1" x14ac:dyDescent="0.15">
      <c r="A28" s="56" t="s">
        <v>28</v>
      </c>
      <c r="B28" s="35"/>
      <c r="C28" s="35"/>
      <c r="D28" s="27"/>
      <c r="E28" s="27"/>
      <c r="F28" s="27"/>
      <c r="G28" s="27"/>
      <c r="H28" s="27"/>
      <c r="I28" s="27"/>
      <c r="J28" s="27"/>
      <c r="K28" s="30"/>
      <c r="L28" s="13"/>
      <c r="M28" s="13"/>
      <c r="N28" s="13"/>
      <c r="O28" s="13"/>
      <c r="P28" s="13"/>
      <c r="Q28" s="31"/>
      <c r="T28" s="22"/>
      <c r="U28" s="27"/>
      <c r="V28" s="22"/>
      <c r="W28" s="23"/>
      <c r="X28" s="23"/>
      <c r="Y28" s="22"/>
      <c r="Z28" s="27"/>
      <c r="AA28" s="27"/>
      <c r="AB28" s="23"/>
      <c r="AC28" s="27"/>
      <c r="AD28" s="27"/>
      <c r="AE28" s="27"/>
      <c r="AF28" s="27"/>
      <c r="AG28" s="35"/>
    </row>
    <row r="29" spans="1:33" x14ac:dyDescent="0.15">
      <c r="A29" s="30" t="s">
        <v>38</v>
      </c>
      <c r="B29" s="35" t="str">
        <f>IF(Y29=1,"○s",IF(Z29=1,"○s",IF(AA29=1,"△s",IF(AB29=1,"△s",IF(AG29=1,"×"," ")))))</f>
        <v xml:space="preserve"> </v>
      </c>
      <c r="C29" s="35" t="str">
        <f>IF(AC29=1,"○w",IF(AD29=1,"○w",IF(AE29=1,"△w",IF(AF29=1,"△w",IF(AG29=1,"×"," ")))))</f>
        <v>○w</v>
      </c>
      <c r="D29" s="27"/>
      <c r="E29" s="27"/>
      <c r="F29" s="27"/>
      <c r="G29" s="27"/>
      <c r="H29" s="27"/>
      <c r="I29" s="27"/>
      <c r="J29" s="27"/>
      <c r="K29" s="103" t="str">
        <f>K$3</f>
        <v>w</v>
      </c>
      <c r="L29" s="13"/>
      <c r="M29" s="27"/>
      <c r="N29" s="102" t="str">
        <f>N$3</f>
        <v>w</v>
      </c>
      <c r="O29" s="102" t="str">
        <f>O$3</f>
        <v>-</v>
      </c>
      <c r="P29" s="13"/>
      <c r="Q29" s="23"/>
      <c r="T29" s="22">
        <f>COUNTIF($D29:$Q29,"s")</f>
        <v>0</v>
      </c>
      <c r="U29" s="27">
        <f>COUNTIF($D29:$Q29,"+")</f>
        <v>0</v>
      </c>
      <c r="V29" s="22">
        <f>COUNTIF($D29:$Q29,"w")</f>
        <v>2</v>
      </c>
      <c r="W29" s="23">
        <f>COUNTIF($D29:$Q29,"-")</f>
        <v>1</v>
      </c>
      <c r="X29" s="27">
        <f>COUNTIF($D29:$Q29,"±")</f>
        <v>0</v>
      </c>
      <c r="Y29" s="22">
        <f>IF(T29&gt;=2,IF(V29+W29=0,1,0),0)</f>
        <v>0</v>
      </c>
      <c r="Z29" s="27">
        <f>IF(U29&gt;=1,IF(T29=1,IF(V29+W29=0,1,0),0),0)</f>
        <v>0</v>
      </c>
      <c r="AA29" s="27">
        <f>IF(T29=1,IF(U29+V29+W29=0,1,0),0)</f>
        <v>0</v>
      </c>
      <c r="AB29" s="23">
        <f>IF(U29&gt;=2,IF(T29+V29+W29=0,1,0),0)</f>
        <v>0</v>
      </c>
      <c r="AC29" s="27">
        <f>IF(V29&gt;=2,IF(T29+U29=0,1,0),0)</f>
        <v>1</v>
      </c>
      <c r="AD29" s="27">
        <f>IF(W29&gt;=1,IF(V29=1,IF(T29+U29=0,1,0),0),0)</f>
        <v>0</v>
      </c>
      <c r="AE29" s="27">
        <f>IF(V29=1,IF(T29+U29+W29=0,1,0),0)</f>
        <v>0</v>
      </c>
      <c r="AF29" s="27">
        <f>IF(W29&gt;=2,IF(T29+U29+V29=0,1,0),0)</f>
        <v>0</v>
      </c>
      <c r="AG29" s="35">
        <f>IF(Y29+Z29+AA29+AB29+AC29+AD29+AE29+AF29=0,1,0)</f>
        <v>0</v>
      </c>
    </row>
    <row r="30" spans="1:33" ht="13.5" x14ac:dyDescent="0.15">
      <c r="A30" s="36" t="s">
        <v>39</v>
      </c>
      <c r="B30" s="14" t="str">
        <f>IF(Y30=1,"○s",IF(Z30=1,"○s",IF(AA30=1,"△s",IF(AB30=1,"△s",IF(AG30=1,"×"," ")))))</f>
        <v xml:space="preserve"> </v>
      </c>
      <c r="C30" s="14" t="str">
        <f>IF(AC30=1,"○w",IF(AD30=1,"○w",IF(AE30=1,"△w",IF(AF30=1,"△w",IF(AG30=1,"×"," ")))))</f>
        <v>○w</v>
      </c>
      <c r="D30" s="17"/>
      <c r="E30" s="17"/>
      <c r="F30" s="17"/>
      <c r="G30" s="17"/>
      <c r="H30" s="17"/>
      <c r="I30" s="17"/>
      <c r="J30" s="17"/>
      <c r="K30" s="16"/>
      <c r="L30" s="106" t="str">
        <f>L$3</f>
        <v>w</v>
      </c>
      <c r="M30" s="106" t="str">
        <f>M$3</f>
        <v>w</v>
      </c>
      <c r="N30" s="17"/>
      <c r="O30" s="17"/>
      <c r="P30" s="106" t="str">
        <f>P$3</f>
        <v>-</v>
      </c>
      <c r="Q30" s="87"/>
      <c r="T30" s="16">
        <f>COUNTIF($D30:$Q30,"s")</f>
        <v>0</v>
      </c>
      <c r="U30" s="17">
        <f>COUNTIF($D30:$Q30,"+")</f>
        <v>0</v>
      </c>
      <c r="V30" s="16">
        <f>COUNTIF($D30:$Q30,"w")</f>
        <v>2</v>
      </c>
      <c r="W30" s="18">
        <f>COUNTIF($D30:$Q30,"-")</f>
        <v>1</v>
      </c>
      <c r="X30" s="17">
        <f>COUNTIF($D30:$Q30,"±")</f>
        <v>0</v>
      </c>
      <c r="Y30" s="16">
        <f>IF(T30&gt;=2,IF(V30+W30=0,1,0),0)</f>
        <v>0</v>
      </c>
      <c r="Z30" s="17">
        <f>IF(U30&gt;=1,IF(T30=1,IF(V30+W30=0,1,0),0),0)</f>
        <v>0</v>
      </c>
      <c r="AA30" s="17">
        <f>IF(T30=1,IF(U30+V30+W30=0,1,0),0)</f>
        <v>0</v>
      </c>
      <c r="AB30" s="18">
        <f>IF(U30&gt;=2,IF(T30+V30+W30=0,1,0),0)</f>
        <v>0</v>
      </c>
      <c r="AC30" s="17">
        <f>IF(V30&gt;=2,IF(T30+U30=0,1,0),0)</f>
        <v>1</v>
      </c>
      <c r="AD30" s="17">
        <f>IF(W30&gt;=1,IF(V30=1,IF(T30+U30=0,1,0),0),0)</f>
        <v>0</v>
      </c>
      <c r="AE30" s="17">
        <f>IF(V30=1,IF(T30+U30+W30=0,1,0),0)</f>
        <v>0</v>
      </c>
      <c r="AF30" s="17">
        <f>IF(W30&gt;=2,IF(T30+U30+V30=0,1,0),0)</f>
        <v>0</v>
      </c>
      <c r="AG30" s="14">
        <f>IF(Y30+Z30+AA30+AB30+AC30+AD30+AE30+AF30=0,1,0)</f>
        <v>0</v>
      </c>
    </row>
  </sheetData>
  <phoneticPr fontId="2"/>
  <pageMargins left="0.28000000000000003" right="0.55000000000000004" top="0.98399999999999999" bottom="0.98399999999999999" header="0.51200000000000001" footer="0.51200000000000001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showGridLines="0" topLeftCell="A2" zoomScale="85" workbookViewId="0">
      <selection activeCell="E15" sqref="E15"/>
    </sheetView>
  </sheetViews>
  <sheetFormatPr defaultRowHeight="12" x14ac:dyDescent="0.15"/>
  <cols>
    <col min="1" max="1" width="27.5" style="6" customWidth="1"/>
    <col min="2" max="2" width="5.75" style="6" bestFit="1" customWidth="1"/>
    <col min="3" max="3" width="6.625" style="6" customWidth="1"/>
    <col min="4" max="17" width="5" style="6" customWidth="1"/>
    <col min="18" max="18" width="6.375" style="6" customWidth="1"/>
    <col min="19" max="19" width="5" style="6" customWidth="1"/>
    <col min="20" max="21" width="2.625" style="20" bestFit="1" customWidth="1"/>
    <col min="22" max="22" width="2.75" style="20" bestFit="1" customWidth="1"/>
    <col min="23" max="23" width="2.625" style="20" bestFit="1" customWidth="1"/>
    <col min="24" max="24" width="3.375" style="20" bestFit="1" customWidth="1"/>
    <col min="25" max="28" width="4.125" style="20" bestFit="1" customWidth="1"/>
    <col min="29" max="32" width="4.375" style="20" bestFit="1" customWidth="1"/>
    <col min="33" max="33" width="3.375" style="20" bestFit="1" customWidth="1"/>
    <col min="34" max="16384" width="9" style="6"/>
  </cols>
  <sheetData>
    <row r="1" spans="1:33" x14ac:dyDescent="0.15">
      <c r="A1" s="8" t="s">
        <v>87</v>
      </c>
      <c r="B1" s="8"/>
      <c r="C1" s="2"/>
      <c r="D1" s="3" t="s">
        <v>5</v>
      </c>
      <c r="E1" s="3" t="s">
        <v>3</v>
      </c>
      <c r="F1" s="3" t="s">
        <v>4</v>
      </c>
      <c r="G1" s="3" t="s">
        <v>88</v>
      </c>
      <c r="H1" s="3" t="s">
        <v>2</v>
      </c>
      <c r="I1" s="3" t="s">
        <v>6</v>
      </c>
      <c r="J1" s="3" t="s">
        <v>115</v>
      </c>
      <c r="K1" s="4" t="s">
        <v>116</v>
      </c>
      <c r="L1" s="3" t="s">
        <v>7</v>
      </c>
      <c r="M1" s="3" t="s">
        <v>117</v>
      </c>
      <c r="N1" s="3" t="s">
        <v>118</v>
      </c>
      <c r="O1" s="3" t="s">
        <v>119</v>
      </c>
      <c r="P1" s="3" t="s">
        <v>120</v>
      </c>
      <c r="Q1" s="5" t="s">
        <v>121</v>
      </c>
    </row>
    <row r="2" spans="1:33" ht="13.5" x14ac:dyDescent="0.15">
      <c r="A2" s="8" t="s">
        <v>128</v>
      </c>
      <c r="C2" s="9" t="s">
        <v>0</v>
      </c>
      <c r="D2" s="97">
        <f>言語性下位検査!D$2</f>
        <v>14</v>
      </c>
      <c r="E2" s="97">
        <f>言語性下位検査!E$2</f>
        <v>13</v>
      </c>
      <c r="F2" s="97">
        <f>言語性下位検査!F$2</f>
        <v>14</v>
      </c>
      <c r="G2" s="97">
        <f>言語性下位検査!G$2</f>
        <v>16</v>
      </c>
      <c r="H2" s="97">
        <f>言語性下位検査!H$2</f>
        <v>13</v>
      </c>
      <c r="I2" s="97">
        <f>言語性下位検査!I$2</f>
        <v>13</v>
      </c>
      <c r="J2" s="97">
        <f>言語性下位検査!J$2</f>
        <v>13</v>
      </c>
      <c r="K2" s="98">
        <f>言語性下位検査!K$2</f>
        <v>7</v>
      </c>
      <c r="L2" s="97">
        <f>言語性下位検査!L$2</f>
        <v>8</v>
      </c>
      <c r="M2" s="97">
        <f>言語性下位検査!M$2</f>
        <v>6</v>
      </c>
      <c r="N2" s="97">
        <f>言語性下位検査!N$2</f>
        <v>8</v>
      </c>
      <c r="O2" s="97">
        <f>言語性下位検査!O$2</f>
        <v>10</v>
      </c>
      <c r="P2" s="97">
        <f>言語性下位検査!P$2</f>
        <v>9</v>
      </c>
      <c r="Q2" s="99" t="str">
        <f>言語性下位検査!Q$2</f>
        <v>-</v>
      </c>
    </row>
    <row r="3" spans="1:33" ht="13.5" x14ac:dyDescent="0.15">
      <c r="A3" s="8" t="s">
        <v>14</v>
      </c>
      <c r="B3" s="8"/>
      <c r="C3" s="75" t="s">
        <v>86</v>
      </c>
      <c r="D3" s="78" t="str">
        <f>IF(D$6-$R$4&gt;=2.2,"s",IF(D$6-$R$4&gt;=1,"+",IF(D$6-$R$4&gt;-1,"±",IF(D$6-$R$4&gt;-2.2,"-","w"))))</f>
        <v>s</v>
      </c>
      <c r="E3" s="77" t="str">
        <f>IF(E$6-$R$4&gt;=2.74,"s",IF(E$6-$R$4&gt;=1,"+",IF(E$6-$R$4&gt;-1,"±",IF(E$6-$R$4&gt;-2.74,"-","w"))))</f>
        <v>+</v>
      </c>
      <c r="F3" s="77" t="str">
        <f>IF(F$6-$R$4&gt;=2.87,"s",IF(F$6-$R$4&gt;=1,"+",IF(F$6-$R$4&gt;-1,"±",IF(F$6-$R$4&gt;-2.87,"-","w"))))</f>
        <v>s</v>
      </c>
      <c r="G3" s="77" t="str">
        <f>IF(G$6-$R$4&gt;=2.39,"s",IF(G$6-$R$4&gt;=1,"+",IF(G$6-$R$4&gt;-1,"±",IF(G$6-$R$4&gt;-2.39,"-","w"))))</f>
        <v>s</v>
      </c>
      <c r="H3" s="77" t="str">
        <f>IF(H$6-$R$4&gt;=2.74,"s",IF(H$6-$R$4&gt;=1,"+",IF(H$6-$R$4&gt;-1,"±",IF(H$6-$R$4&gt;-2.74,"-","w"))))</f>
        <v>+</v>
      </c>
      <c r="I3" s="77" t="str">
        <f>IF(I$6-$R$4&gt;=3.06,"s",IF(I$6-$R$4&gt;=1,"+",IF(I$6-$R$4&gt;-1,"±",IF(I$6-$R$4&gt;-3.06,"-","w"))))</f>
        <v>+</v>
      </c>
      <c r="J3" s="76" t="str">
        <f>IF(J$6-$R$4&gt;=2.99,"s",IF(J$6-$R$4&gt;=1,"+",IF(J$6-$R$4&gt;-1,"±",IF(J$6-$R$4&gt;-2.99,"-","w"))))</f>
        <v>+</v>
      </c>
      <c r="K3" s="78" t="str">
        <f>IF(K$6-$R$4&gt;=3.15,"s",IF(K$6-$R$4&gt;=1,"+",IF(K$6-$R$4&gt;-1,"±",IF(K$6-$R$4&gt;-3.15,"-","w"))))</f>
        <v>w</v>
      </c>
      <c r="L3" s="77" t="str">
        <f>IF(L$6-$R$4&gt;=2.8,"s",IF(L$6-$R$4&gt;=1,"+",IF(L$6-$R$4&gt;-1,"±",IF(L$6-$R$4&gt;-2.8,"-","w"))))</f>
        <v>w</v>
      </c>
      <c r="M3" s="77" t="str">
        <f>IF(M$6-$R$4&gt;=3.11,"s",IF(M$6-$R$4&gt;=1,"+",IF(M$6-$R$4&gt;-1,"±",IF(M$6-$R$4&gt;-3.11,"-","w"))))</f>
        <v>w</v>
      </c>
      <c r="N3" s="77" t="str">
        <f>IF(N$6-$R$4&gt;=2.7,"s",IF(N$6-$R$4&gt;=1,"+",IF(N$6-$R$4&gt;-1,"±",IF(N$6-$R$4&gt;-2.7,"-","w"))))</f>
        <v>w</v>
      </c>
      <c r="O3" s="77" t="str">
        <f>IF(O$6-$R$4&gt;=2.98,"s",IF(O$6-$R$4&gt;=1,"+",IF(O$6-$R$4&gt;-1,"±",IF(O$6-$R$4&gt;-2.98,"-","w"))))</f>
        <v>-</v>
      </c>
      <c r="P3" s="77" t="str">
        <f>IF(P$6-$R$4&gt;=2.72,"s",IF(P$6-$R$4&gt;=1,"+",IF(P$6-$R$4&gt;-1,"±",IF(P$6-$R$4&gt;-2.72,"-","w"))))</f>
        <v>-</v>
      </c>
      <c r="Q3" s="76"/>
    </row>
    <row r="4" spans="1:33" x14ac:dyDescent="0.15">
      <c r="I4" s="37"/>
      <c r="J4" s="13"/>
      <c r="Q4" s="81" t="s">
        <v>85</v>
      </c>
      <c r="R4" s="82">
        <f>AVERAGE(D6:P6)</f>
        <v>11.076923076923077</v>
      </c>
      <c r="S4" s="100"/>
    </row>
    <row r="5" spans="1:33" x14ac:dyDescent="0.15">
      <c r="A5" s="9"/>
      <c r="B5" s="9"/>
      <c r="C5" s="9" t="s">
        <v>1</v>
      </c>
      <c r="D5" s="4" t="s">
        <v>5</v>
      </c>
      <c r="E5" s="3" t="s">
        <v>3</v>
      </c>
      <c r="F5" s="3" t="s">
        <v>4</v>
      </c>
      <c r="G5" s="3" t="s">
        <v>88</v>
      </c>
      <c r="H5" s="3" t="s">
        <v>2</v>
      </c>
      <c r="I5" s="3" t="s">
        <v>6</v>
      </c>
      <c r="J5" s="3" t="s">
        <v>115</v>
      </c>
      <c r="K5" s="4" t="s">
        <v>116</v>
      </c>
      <c r="L5" s="3" t="s">
        <v>7</v>
      </c>
      <c r="M5" s="3" t="s">
        <v>117</v>
      </c>
      <c r="N5" s="3" t="s">
        <v>118</v>
      </c>
      <c r="O5" s="3" t="s">
        <v>119</v>
      </c>
      <c r="P5" s="3" t="s">
        <v>120</v>
      </c>
      <c r="Q5" s="5" t="s">
        <v>121</v>
      </c>
      <c r="R5" s="12" t="s">
        <v>1</v>
      </c>
      <c r="S5" s="50"/>
    </row>
    <row r="6" spans="1:33" x14ac:dyDescent="0.15">
      <c r="A6" s="14" t="s">
        <v>0</v>
      </c>
      <c r="B6" s="14"/>
      <c r="C6" s="15">
        <f>AVERAGE($D$6:$J$6)</f>
        <v>13.714285714285714</v>
      </c>
      <c r="D6" s="7">
        <f t="shared" ref="D6:Q6" si="0">D$2</f>
        <v>14</v>
      </c>
      <c r="E6" s="10">
        <f t="shared" si="0"/>
        <v>13</v>
      </c>
      <c r="F6" s="10">
        <f t="shared" si="0"/>
        <v>14</v>
      </c>
      <c r="G6" s="10">
        <f t="shared" si="0"/>
        <v>16</v>
      </c>
      <c r="H6" s="10">
        <f t="shared" si="0"/>
        <v>13</v>
      </c>
      <c r="I6" s="10">
        <f t="shared" si="0"/>
        <v>13</v>
      </c>
      <c r="J6" s="10">
        <f t="shared" si="0"/>
        <v>13</v>
      </c>
      <c r="K6" s="7">
        <f t="shared" si="0"/>
        <v>7</v>
      </c>
      <c r="L6" s="10">
        <f t="shared" si="0"/>
        <v>8</v>
      </c>
      <c r="M6" s="10">
        <f t="shared" si="0"/>
        <v>6</v>
      </c>
      <c r="N6" s="10">
        <f t="shared" si="0"/>
        <v>8</v>
      </c>
      <c r="O6" s="10">
        <f t="shared" si="0"/>
        <v>10</v>
      </c>
      <c r="P6" s="10">
        <f t="shared" si="0"/>
        <v>9</v>
      </c>
      <c r="Q6" s="11" t="str">
        <f t="shared" si="0"/>
        <v>-</v>
      </c>
      <c r="R6" s="80">
        <f>AVERAGE(K6:Q6)</f>
        <v>8</v>
      </c>
      <c r="S6" s="101"/>
    </row>
    <row r="7" spans="1:33" x14ac:dyDescent="0.15">
      <c r="A7" s="19"/>
      <c r="B7" s="19"/>
      <c r="Q7" s="74"/>
      <c r="R7" s="79"/>
      <c r="S7" s="79"/>
    </row>
    <row r="8" spans="1:33" x14ac:dyDescent="0.15">
      <c r="A8" s="9" t="s">
        <v>53</v>
      </c>
      <c r="B8" s="9" t="s">
        <v>22</v>
      </c>
      <c r="C8" s="9" t="s">
        <v>23</v>
      </c>
      <c r="D8" s="7" t="s">
        <v>5</v>
      </c>
      <c r="E8" s="10" t="s">
        <v>3</v>
      </c>
      <c r="F8" s="10" t="s">
        <v>4</v>
      </c>
      <c r="G8" s="10" t="s">
        <v>88</v>
      </c>
      <c r="H8" s="10" t="s">
        <v>2</v>
      </c>
      <c r="I8" s="10" t="s">
        <v>6</v>
      </c>
      <c r="J8" s="3" t="s">
        <v>115</v>
      </c>
      <c r="K8" s="4" t="s">
        <v>116</v>
      </c>
      <c r="L8" s="10" t="s">
        <v>7</v>
      </c>
      <c r="M8" s="3" t="s">
        <v>117</v>
      </c>
      <c r="N8" s="3" t="s">
        <v>118</v>
      </c>
      <c r="O8" s="3" t="s">
        <v>119</v>
      </c>
      <c r="P8" s="3" t="s">
        <v>120</v>
      </c>
      <c r="Q8" s="5" t="s">
        <v>121</v>
      </c>
      <c r="T8" s="7" t="s">
        <v>71</v>
      </c>
      <c r="U8" s="10" t="s">
        <v>72</v>
      </c>
      <c r="V8" s="7" t="s">
        <v>73</v>
      </c>
      <c r="W8" s="11" t="s">
        <v>74</v>
      </c>
      <c r="X8" s="11" t="str">
        <f>"±"</f>
        <v>±</v>
      </c>
      <c r="Y8" s="7" t="s">
        <v>75</v>
      </c>
      <c r="Z8" s="10" t="s">
        <v>75</v>
      </c>
      <c r="AA8" s="10" t="s">
        <v>76</v>
      </c>
      <c r="AB8" s="10" t="s">
        <v>76</v>
      </c>
      <c r="AC8" s="7" t="s">
        <v>77</v>
      </c>
      <c r="AD8" s="10" t="s">
        <v>77</v>
      </c>
      <c r="AE8" s="10" t="s">
        <v>17</v>
      </c>
      <c r="AF8" s="10" t="s">
        <v>78</v>
      </c>
      <c r="AG8" s="9" t="s">
        <v>79</v>
      </c>
    </row>
    <row r="9" spans="1:33" x14ac:dyDescent="0.15">
      <c r="A9" s="57" t="s">
        <v>20</v>
      </c>
      <c r="B9" s="28"/>
      <c r="C9" s="28"/>
      <c r="D9" s="58"/>
      <c r="E9" s="59"/>
      <c r="F9" s="25"/>
      <c r="G9" s="59"/>
      <c r="H9" s="59"/>
      <c r="I9" s="59"/>
      <c r="J9" s="26"/>
      <c r="K9" s="24"/>
      <c r="L9" s="25"/>
      <c r="M9" s="59"/>
      <c r="N9" s="59"/>
      <c r="O9" s="59"/>
      <c r="P9" s="25"/>
      <c r="Q9" s="60"/>
      <c r="T9" s="4"/>
      <c r="U9" s="3"/>
      <c r="V9" s="4"/>
      <c r="W9" s="5"/>
      <c r="X9" s="5"/>
      <c r="Y9" s="4"/>
      <c r="Z9" s="3"/>
      <c r="AA9" s="3"/>
      <c r="AB9" s="3"/>
      <c r="AC9" s="4"/>
      <c r="AD9" s="3"/>
      <c r="AE9" s="3"/>
      <c r="AF9" s="3"/>
      <c r="AG9" s="28"/>
    </row>
    <row r="10" spans="1:33" x14ac:dyDescent="0.15">
      <c r="A10" s="29" t="s">
        <v>40</v>
      </c>
      <c r="B10" s="35" t="str">
        <f>IF(Y10=1,"○s",IF(Z10=1,"○s",IF(AA10=1,"△s",IF(AB10=1,"△s",IF(AG10=1,"×"," ")))))</f>
        <v>×</v>
      </c>
      <c r="C10" s="35" t="str">
        <f>IF(AC10=1,"○w",IF(AD10=1,"○w",IF(AE10=1,"△w",IF(AF10=1,"△w",IF(AG10=1,"×"," ")))))</f>
        <v>×</v>
      </c>
      <c r="D10" s="61"/>
      <c r="E10" s="62"/>
      <c r="F10" s="102" t="str">
        <f>F$3</f>
        <v>s</v>
      </c>
      <c r="G10" s="102" t="str">
        <f>G$3</f>
        <v>s</v>
      </c>
      <c r="H10" s="62"/>
      <c r="I10" s="62"/>
      <c r="J10" s="102" t="str">
        <f>J$3</f>
        <v>+</v>
      </c>
      <c r="K10" s="103" t="str">
        <f>K$3</f>
        <v>w</v>
      </c>
      <c r="L10" s="102" t="str">
        <f>L$3</f>
        <v>w</v>
      </c>
      <c r="M10" s="62"/>
      <c r="N10" s="62"/>
      <c r="O10" s="62"/>
      <c r="P10" s="102" t="str">
        <f>P$3</f>
        <v>-</v>
      </c>
      <c r="Q10" s="63"/>
      <c r="T10" s="22">
        <f>COUNTIF($D10:$Q10,"s")</f>
        <v>2</v>
      </c>
      <c r="U10" s="27">
        <f>COUNTIF($D10:$Q10,"+")</f>
        <v>1</v>
      </c>
      <c r="V10" s="22">
        <f>COUNTIF($D10:$Q10,"w")</f>
        <v>2</v>
      </c>
      <c r="W10" s="23">
        <f>COUNTIF($D10:$Q10,"-")</f>
        <v>1</v>
      </c>
      <c r="X10" s="27">
        <f>COUNTIF($D10:$Q10,"±")</f>
        <v>0</v>
      </c>
      <c r="Y10" s="22">
        <f>IF(T10&gt;=2,IF(V10+W10=0,1,0),0)</f>
        <v>0</v>
      </c>
      <c r="Z10" s="27">
        <f>IF(U10&gt;=1,IF(T10=1,IF(V10+W10=0,1,0),0),0)</f>
        <v>0</v>
      </c>
      <c r="AA10" s="27">
        <f>IF(T10=1,IF(U10+V10+W10=0,1,0),0)</f>
        <v>0</v>
      </c>
      <c r="AB10" s="23">
        <f>IF(U10&gt;=2,IF(T10+V10+W10=0,1,0),0)</f>
        <v>0</v>
      </c>
      <c r="AC10" s="27">
        <f>IF(V10&gt;=2,IF(T10+U10=0,1,0),0)</f>
        <v>0</v>
      </c>
      <c r="AD10" s="27">
        <f>IF(W10&gt;=1,IF(V10=1,IF(T10+U10=0,1,0),0),0)</f>
        <v>0</v>
      </c>
      <c r="AE10" s="27">
        <f>IF(V10=1,IF(T10+U10+W10=0,1,0),0)</f>
        <v>0</v>
      </c>
      <c r="AF10" s="27">
        <f>IF(W10&gt;=2,IF(T10+U10+V10=0,1,0),0)</f>
        <v>0</v>
      </c>
      <c r="AG10" s="35">
        <f>IF(Y10+Z10+AA10+AB10+AC10+AD10+AE10+AF10=0,1,0)</f>
        <v>1</v>
      </c>
    </row>
    <row r="11" spans="1:33" x14ac:dyDescent="0.15">
      <c r="A11" s="29" t="s">
        <v>16</v>
      </c>
      <c r="B11" s="35" t="str">
        <f>IF(Y11=1,"○s",IF(Z11=1,"○s",IF(AA11=1,"△s",IF(AB11=1,"△s",IF(AG11=1,"×"," ")))))</f>
        <v>×</v>
      </c>
      <c r="C11" s="35" t="str">
        <f>IF(AC11=1,"○w",IF(AD11=1,"○w",IF(AE11=1,"△w",IF(AF11=1,"△w",IF(AG11=1,"×"," ")))))</f>
        <v>×</v>
      </c>
      <c r="D11" s="61"/>
      <c r="E11" s="102" t="str">
        <f>E$3</f>
        <v>+</v>
      </c>
      <c r="F11" s="62"/>
      <c r="G11" s="62"/>
      <c r="H11" s="62"/>
      <c r="I11" s="62"/>
      <c r="J11" s="63"/>
      <c r="K11" s="103" t="str">
        <f>K$3</f>
        <v>w</v>
      </c>
      <c r="L11" s="62"/>
      <c r="M11" s="62"/>
      <c r="N11" s="102" t="str">
        <f>N$3</f>
        <v>w</v>
      </c>
      <c r="O11" s="102" t="str">
        <f>O$3</f>
        <v>-</v>
      </c>
      <c r="P11" s="102" t="str">
        <f>P$3</f>
        <v>-</v>
      </c>
      <c r="Q11" s="63"/>
      <c r="T11" s="22">
        <f>COUNTIF($D11:$Q11,"s")</f>
        <v>0</v>
      </c>
      <c r="U11" s="27">
        <f>COUNTIF($D11:$Q11,"+")</f>
        <v>1</v>
      </c>
      <c r="V11" s="22">
        <f>COUNTIF($D11:$Q11,"w")</f>
        <v>2</v>
      </c>
      <c r="W11" s="23">
        <f>COUNTIF($D11:$Q11,"-")</f>
        <v>2</v>
      </c>
      <c r="X11" s="27">
        <f>COUNTIF($D11:$Q11,"±")</f>
        <v>0</v>
      </c>
      <c r="Y11" s="22">
        <f>IF(T11&gt;=2,IF(V11+W11=0,1,0),0)</f>
        <v>0</v>
      </c>
      <c r="Z11" s="27">
        <f>IF(U11&gt;=1,IF(T11=1,IF(V11+W11=0,1,0),0),0)</f>
        <v>0</v>
      </c>
      <c r="AA11" s="27">
        <f>IF(T11=1,IF(U11+V11+W11=0,1,0),0)</f>
        <v>0</v>
      </c>
      <c r="AB11" s="23">
        <f>IF(U11&gt;=2,IF(T11+V11+W11=0,1,0),0)</f>
        <v>0</v>
      </c>
      <c r="AC11" s="27">
        <f>IF(V11&gt;=2,IF(T11+U11=0,1,0),0)</f>
        <v>0</v>
      </c>
      <c r="AD11" s="27">
        <f>IF(W11&gt;=1,IF(V11=1,IF(T11+U11=0,1,0),0),0)</f>
        <v>0</v>
      </c>
      <c r="AE11" s="27">
        <f>IF(V11=1,IF(T11+U11+W11=0,1,0),0)</f>
        <v>0</v>
      </c>
      <c r="AF11" s="27">
        <f>IF(W11&gt;=2,IF(T11+U11+V11=0,1,0),0)</f>
        <v>0</v>
      </c>
      <c r="AG11" s="35">
        <f>IF(Y11+Z11+AA11+AB11+AC11+AD11+AE11+AF11=0,1,0)</f>
        <v>1</v>
      </c>
    </row>
    <row r="12" spans="1:33" ht="12.75" thickBot="1" x14ac:dyDescent="0.2">
      <c r="A12" s="29" t="s">
        <v>56</v>
      </c>
      <c r="B12" s="35" t="str">
        <f>IF(Y12=1,"○s",IF(Z12=1,"○s",IF(AA12=1,"△s",IF(AB12=1,"△s",IF(AG12=1,"×"," ")))))</f>
        <v>×</v>
      </c>
      <c r="C12" s="35" t="str">
        <f>IF(AC12=1,"○w",IF(AD12=1,"○w",IF(AE12=1,"△w",IF(AF12=1,"△w",IF(AG12=1,"×"," ")))))</f>
        <v>×</v>
      </c>
      <c r="D12" s="61"/>
      <c r="E12" s="62"/>
      <c r="F12" s="102" t="str">
        <f>F$3</f>
        <v>s</v>
      </c>
      <c r="G12" s="102" t="str">
        <f>G$3</f>
        <v>s</v>
      </c>
      <c r="H12" s="62"/>
      <c r="I12" s="62"/>
      <c r="J12" s="102" t="str">
        <f>J$3</f>
        <v>+</v>
      </c>
      <c r="K12" s="61"/>
      <c r="L12" s="102" t="str">
        <f>L$3</f>
        <v>w</v>
      </c>
      <c r="M12" s="62"/>
      <c r="N12" s="62"/>
      <c r="O12" s="62"/>
      <c r="P12" s="102" t="str">
        <f>P$3</f>
        <v>-</v>
      </c>
      <c r="Q12" s="63"/>
      <c r="T12" s="47">
        <f>COUNTIF($D12:$Q12,"s")</f>
        <v>2</v>
      </c>
      <c r="U12" s="45">
        <f>COUNTIF($D12:$Q12,"+")</f>
        <v>1</v>
      </c>
      <c r="V12" s="47">
        <f>COUNTIF($D12:$Q12,"w")</f>
        <v>1</v>
      </c>
      <c r="W12" s="46">
        <f>COUNTIF($D12:$Q12,"-")</f>
        <v>1</v>
      </c>
      <c r="X12" s="45">
        <f>COUNTIF($D12:$Q12,"±")</f>
        <v>0</v>
      </c>
      <c r="Y12" s="47">
        <f>IF(T12&gt;=2,IF(V12+W12=0,1,0),0)</f>
        <v>0</v>
      </c>
      <c r="Z12" s="45">
        <f>IF(U12&gt;=1,IF(T12=1,IF(V12+W12=0,1,0),0),0)</f>
        <v>0</v>
      </c>
      <c r="AA12" s="45">
        <f>IF(T12=1,IF(U12+V12+W12=0,1,0),0)</f>
        <v>0</v>
      </c>
      <c r="AB12" s="46">
        <f>IF(U12&gt;=2,IF(T12+V12+W12=0,1,0),0)</f>
        <v>0</v>
      </c>
      <c r="AC12" s="45">
        <f>IF(V12&gt;=2,IF(T12+U12=0,1,0),0)</f>
        <v>0</v>
      </c>
      <c r="AD12" s="45">
        <f>IF(W12&gt;=1,IF(V12=1,IF(T12+U12=0,1,0),0),0)</f>
        <v>0</v>
      </c>
      <c r="AE12" s="45">
        <f>IF(V12=1,IF(T12+U12+W12=0,1,0),0)</f>
        <v>0</v>
      </c>
      <c r="AF12" s="45">
        <f>IF(W12&gt;=2,IF(T12+U12+V12=0,1,0),0)</f>
        <v>0</v>
      </c>
      <c r="AG12" s="73">
        <f>IF(Y12+Z12+AA12+AB12+AC12+AD12+AE12+AF12=0,1,0)</f>
        <v>1</v>
      </c>
    </row>
    <row r="13" spans="1:33" ht="12.75" thickTop="1" x14ac:dyDescent="0.15">
      <c r="A13" s="64" t="s">
        <v>25</v>
      </c>
      <c r="B13" s="72"/>
      <c r="C13" s="72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7"/>
      <c r="T13" s="32"/>
      <c r="U13" s="34"/>
      <c r="V13" s="32"/>
      <c r="W13" s="33"/>
      <c r="X13" s="34"/>
      <c r="Y13" s="32"/>
      <c r="Z13" s="34"/>
      <c r="AA13" s="34"/>
      <c r="AB13" s="33"/>
      <c r="AC13" s="34"/>
      <c r="AD13" s="34"/>
      <c r="AE13" s="34"/>
      <c r="AF13" s="34"/>
      <c r="AG13" s="72"/>
    </row>
    <row r="14" spans="1:33" x14ac:dyDescent="0.15">
      <c r="A14" s="89" t="s">
        <v>102</v>
      </c>
      <c r="B14" s="35"/>
      <c r="C14" s="35"/>
      <c r="D14" s="61"/>
      <c r="E14" s="62"/>
      <c r="F14" s="62"/>
      <c r="G14" s="62"/>
      <c r="H14" s="62"/>
      <c r="I14" s="62"/>
      <c r="J14" s="63"/>
      <c r="K14" s="61"/>
      <c r="L14" s="62"/>
      <c r="M14" s="62"/>
      <c r="N14" s="62"/>
      <c r="O14" s="62"/>
      <c r="P14" s="62"/>
      <c r="Q14" s="63"/>
      <c r="T14" s="22"/>
      <c r="U14" s="27"/>
      <c r="V14" s="22"/>
      <c r="W14" s="23"/>
      <c r="X14" s="27"/>
      <c r="Y14" s="22"/>
      <c r="Z14" s="27"/>
      <c r="AA14" s="27"/>
      <c r="AB14" s="23"/>
      <c r="AC14" s="27"/>
      <c r="AD14" s="27"/>
      <c r="AE14" s="27"/>
      <c r="AF14" s="27"/>
      <c r="AG14" s="35"/>
    </row>
    <row r="15" spans="1:33" x14ac:dyDescent="0.15">
      <c r="A15" s="29" t="s">
        <v>103</v>
      </c>
      <c r="B15" s="35" t="str">
        <f>IF(Y15=1,"○s",IF(Z15=1,"○s",IF(AA15=1,"△s",IF(AB15=1,"△s",IF(AG15=1,"×"," ")))))</f>
        <v>×</v>
      </c>
      <c r="C15" s="35" t="str">
        <f>IF(AC15=1,"○w",IF(AD15=1,"○w",IF(AE15=1,"△w",IF(AF15=1,"△w",IF(AG15=1,"×"," ")))))</f>
        <v>×</v>
      </c>
      <c r="D15" s="103" t="str">
        <f>D$3</f>
        <v>s</v>
      </c>
      <c r="E15" s="102" t="str">
        <f>E$3</f>
        <v>+</v>
      </c>
      <c r="F15" s="62"/>
      <c r="G15" s="62"/>
      <c r="H15" s="102" t="str">
        <f>H$3</f>
        <v>+</v>
      </c>
      <c r="I15" s="102" t="str">
        <f>I$3</f>
        <v>+</v>
      </c>
      <c r="J15" s="63"/>
      <c r="K15" s="61"/>
      <c r="L15" s="62"/>
      <c r="M15" s="62"/>
      <c r="N15" s="62"/>
      <c r="O15" s="102" t="str">
        <f>O$3</f>
        <v>-</v>
      </c>
      <c r="P15" s="62"/>
      <c r="Q15" s="63"/>
      <c r="T15" s="22">
        <f>COUNTIF($D15:$Q15,"s")</f>
        <v>1</v>
      </c>
      <c r="U15" s="27">
        <f>COUNTIF($D15:$Q15,"+")</f>
        <v>3</v>
      </c>
      <c r="V15" s="22">
        <f>COUNTIF($D15:$Q15,"w")</f>
        <v>0</v>
      </c>
      <c r="W15" s="23">
        <f>COUNTIF($D15:$Q15,"-")</f>
        <v>1</v>
      </c>
      <c r="X15" s="27">
        <f>COUNTIF($D15:$Q15,"±")</f>
        <v>0</v>
      </c>
      <c r="Y15" s="22">
        <f>IF(T15&gt;=2,IF(V15+W15=0,1,0),0)</f>
        <v>0</v>
      </c>
      <c r="Z15" s="27">
        <f>IF(U15&gt;=1,IF(T15=1,IF(V15+W15=0,1,0),0),0)</f>
        <v>0</v>
      </c>
      <c r="AA15" s="27">
        <f>IF(T15=1,IF(U15+V15+W15=0,1,0),0)</f>
        <v>0</v>
      </c>
      <c r="AB15" s="23">
        <f>IF(U15&gt;=2,IF(T15+V15+W15=0,1,0),0)</f>
        <v>0</v>
      </c>
      <c r="AC15" s="27">
        <f>IF(V15&gt;=2,IF(T15+U15=0,1,0),0)</f>
        <v>0</v>
      </c>
      <c r="AD15" s="27">
        <f>IF(W15&gt;=1,IF(V15=1,IF(T15+U15=0,1,0),0),0)</f>
        <v>0</v>
      </c>
      <c r="AE15" s="27">
        <f>IF(V15=1,IF(T15+U15+W15=0,1,0),0)</f>
        <v>0</v>
      </c>
      <c r="AF15" s="27">
        <f>IF(W15&gt;=2,IF(T15+U15+V15=0,1,0),0)</f>
        <v>0</v>
      </c>
      <c r="AG15" s="35">
        <f>IF(Y15+Z15+AA15+AB15+AC15+AD15+AE15+AF15=0,1,0)</f>
        <v>1</v>
      </c>
    </row>
    <row r="16" spans="1:33" ht="13.5" x14ac:dyDescent="0.15">
      <c r="A16" s="52" t="s">
        <v>104</v>
      </c>
      <c r="B16" s="35" t="str">
        <f>IF(Y16=1,"○s",IF(Z16=1,"○s",IF(AA16=1,"△s",IF(AB16=1,"△s",IF(AG16=1,"×"," ")))))</f>
        <v>×</v>
      </c>
      <c r="C16" s="35" t="str">
        <f>IF(AC16=1,"○w",IF(AD16=1,"○w",IF(AE16=1,"△w",IF(AF16=1,"△w",IF(AG16=1,"×"," ")))))</f>
        <v>×</v>
      </c>
      <c r="D16" s="61"/>
      <c r="E16" s="102" t="str">
        <f>E$3</f>
        <v>+</v>
      </c>
      <c r="F16" s="102" t="str">
        <f>F$3</f>
        <v>s</v>
      </c>
      <c r="G16" s="62"/>
      <c r="H16" s="62"/>
      <c r="I16" s="62"/>
      <c r="J16" s="63"/>
      <c r="K16" s="61"/>
      <c r="L16" s="62"/>
      <c r="M16" s="106" t="str">
        <f>M$3</f>
        <v>w</v>
      </c>
      <c r="N16" s="106" t="str">
        <f>N$3</f>
        <v>w</v>
      </c>
      <c r="O16" s="106" t="str">
        <f>O$3</f>
        <v>-</v>
      </c>
      <c r="P16" s="62"/>
      <c r="Q16" s="88"/>
      <c r="T16" s="22">
        <f>COUNTIF($D16:$Q16,"s")</f>
        <v>1</v>
      </c>
      <c r="U16" s="27">
        <f>COUNTIF($D16:$Q16,"+")</f>
        <v>1</v>
      </c>
      <c r="V16" s="22">
        <f>COUNTIF($D16:$Q16,"w")</f>
        <v>2</v>
      </c>
      <c r="W16" s="23">
        <f>COUNTIF($D16:$Q16,"-")</f>
        <v>1</v>
      </c>
      <c r="X16" s="27">
        <f>COUNTIF($D16:$Q16,"±")</f>
        <v>0</v>
      </c>
      <c r="Y16" s="22">
        <f>IF(T16&gt;=2,IF(V16+W16=0,1,0),0)</f>
        <v>0</v>
      </c>
      <c r="Z16" s="27">
        <f>IF(U16&gt;=1,IF(T16=1,IF(V16+W16=0,1,0),0),0)</f>
        <v>0</v>
      </c>
      <c r="AA16" s="27">
        <f>IF(T16=1,IF(U16+V16+W16=0,1,0),0)</f>
        <v>0</v>
      </c>
      <c r="AB16" s="23">
        <f>IF(U16&gt;=2,IF(T16+V16+W16=0,1,0),0)</f>
        <v>0</v>
      </c>
      <c r="AC16" s="27">
        <f>IF(V16&gt;=2,IF(T16+U16=0,1,0),0)</f>
        <v>0</v>
      </c>
      <c r="AD16" s="27">
        <f>IF(W16&gt;=1,IF(V16=1,IF(T16+U16=0,1,0),0),0)</f>
        <v>0</v>
      </c>
      <c r="AE16" s="27">
        <f>IF(V16=1,IF(T16+U16+W16=0,1,0),0)</f>
        <v>0</v>
      </c>
      <c r="AF16" s="27">
        <f>IF(W16&gt;=2,IF(T16+U16+V16=0,1,0),0)</f>
        <v>0</v>
      </c>
      <c r="AG16" s="35">
        <f>IF(Y16+Z16+AA16+AB16+AC16+AD16+AE16+AF16=0,1,0)</f>
        <v>1</v>
      </c>
    </row>
    <row r="17" spans="1:33" x14ac:dyDescent="0.15">
      <c r="A17" s="90" t="s">
        <v>105</v>
      </c>
      <c r="B17" s="28"/>
      <c r="C17" s="28"/>
      <c r="D17" s="58"/>
      <c r="E17" s="59"/>
      <c r="F17" s="59"/>
      <c r="G17" s="59"/>
      <c r="H17" s="59"/>
      <c r="I17" s="59"/>
      <c r="J17" s="60"/>
      <c r="K17" s="58"/>
      <c r="L17" s="59"/>
      <c r="M17" s="59"/>
      <c r="N17" s="59"/>
      <c r="O17" s="59"/>
      <c r="P17" s="59"/>
      <c r="Q17" s="60"/>
      <c r="T17" s="4"/>
      <c r="U17" s="3"/>
      <c r="V17" s="4"/>
      <c r="W17" s="5"/>
      <c r="X17" s="3"/>
      <c r="Y17" s="4"/>
      <c r="Z17" s="3"/>
      <c r="AA17" s="3"/>
      <c r="AB17" s="5"/>
      <c r="AC17" s="3"/>
      <c r="AD17" s="3"/>
      <c r="AE17" s="3"/>
      <c r="AF17" s="3"/>
      <c r="AG17" s="28"/>
    </row>
    <row r="18" spans="1:33" ht="13.5" x14ac:dyDescent="0.15">
      <c r="A18" s="52" t="s">
        <v>36</v>
      </c>
      <c r="B18" s="35" t="str">
        <f>IF(Y18=1,"○s",IF(Z18=1,"○s",IF(AA18=1,"△s",IF(AB18=1,"△s",IF(AG18=1,"×"," ")))))</f>
        <v xml:space="preserve"> </v>
      </c>
      <c r="C18" s="35" t="str">
        <f>IF(AC18=1,"○w",IF(AD18=1,"○w",IF(AE18=1,"△w",IF(AF18=1,"△w",IF(AG18=1,"×"," ")))))</f>
        <v>○w</v>
      </c>
      <c r="D18" s="61"/>
      <c r="E18" s="62"/>
      <c r="F18" s="62"/>
      <c r="G18" s="62"/>
      <c r="H18" s="62"/>
      <c r="I18" s="62"/>
      <c r="J18" s="63"/>
      <c r="K18" s="103" t="str">
        <f>K$3</f>
        <v>w</v>
      </c>
      <c r="L18" s="62"/>
      <c r="M18" s="102" t="str">
        <f>M$3</f>
        <v>w</v>
      </c>
      <c r="N18" s="102" t="str">
        <f>N$3</f>
        <v>w</v>
      </c>
      <c r="O18" s="62"/>
      <c r="P18" s="62"/>
      <c r="Q18" s="88"/>
      <c r="T18" s="22">
        <f>COUNTIF($D18:$Q18,"s")</f>
        <v>0</v>
      </c>
      <c r="U18" s="27">
        <f>COUNTIF($D18:$Q18,"+")</f>
        <v>0</v>
      </c>
      <c r="V18" s="22">
        <f>COUNTIF($D18:$Q18,"w")</f>
        <v>3</v>
      </c>
      <c r="W18" s="23">
        <f>COUNTIF($D18:$Q18,"-")</f>
        <v>0</v>
      </c>
      <c r="X18" s="27">
        <f>COUNTIF($D18:$Q18,"±")</f>
        <v>0</v>
      </c>
      <c r="Y18" s="22">
        <f>IF(T18&gt;=2,IF(V18+W18=0,1,0),0)</f>
        <v>0</v>
      </c>
      <c r="Z18" s="27">
        <f>IF(U18&gt;=1,IF(T18=1,IF(V18+W18=0,1,0),0),0)</f>
        <v>0</v>
      </c>
      <c r="AA18" s="27">
        <f>IF(T18=1,IF(U18+V18+W18=0,1,0),0)</f>
        <v>0</v>
      </c>
      <c r="AB18" s="23">
        <f>IF(U18&gt;=2,IF(T18+V18+W18=0,1,0),0)</f>
        <v>0</v>
      </c>
      <c r="AC18" s="27">
        <f>IF(V18&gt;=2,IF(T18+U18=0,1,0),0)</f>
        <v>1</v>
      </c>
      <c r="AD18" s="27">
        <f>IF(W18&gt;=1,IF(V18=1,IF(T18+U18=0,1,0),0),0)</f>
        <v>0</v>
      </c>
      <c r="AE18" s="27">
        <f>IF(V18=1,IF(T18+U18+W18=0,1,0),0)</f>
        <v>0</v>
      </c>
      <c r="AF18" s="27">
        <f>IF(W18&gt;=2,IF(T18+U18+V18=0,1,0),0)</f>
        <v>0</v>
      </c>
      <c r="AG18" s="35">
        <f>IF(Y18+Z18+AA18+AB18+AC18+AD18+AE18+AF18=0,1,0)</f>
        <v>0</v>
      </c>
    </row>
    <row r="19" spans="1:33" x14ac:dyDescent="0.15">
      <c r="A19" s="29" t="s">
        <v>81</v>
      </c>
      <c r="B19" s="35" t="str">
        <f>IF(Y19=1,"○s",IF(Z19=1,"○s",IF(AA19=1,"△s",IF(AB19=1,"△s",IF(AG19=1,"×"," ")))))</f>
        <v>×</v>
      </c>
      <c r="C19" s="35" t="str">
        <f>IF(AC19=1,"○w",IF(AD19=1,"○w",IF(AE19=1,"△w",IF(AF19=1,"△w",IF(AG19=1,"×"," ")))))</f>
        <v>×</v>
      </c>
      <c r="D19" s="61"/>
      <c r="E19" s="62"/>
      <c r="F19" s="102" t="str">
        <f>F$3</f>
        <v>s</v>
      </c>
      <c r="G19" s="102" t="str">
        <f>G$3</f>
        <v>s</v>
      </c>
      <c r="H19" s="62"/>
      <c r="I19" s="62"/>
      <c r="J19" s="108" t="str">
        <f>J$3</f>
        <v>+</v>
      </c>
      <c r="K19" s="62"/>
      <c r="L19" s="102" t="str">
        <f>L$3</f>
        <v>w</v>
      </c>
      <c r="M19" s="62"/>
      <c r="N19" s="62"/>
      <c r="O19" s="62"/>
      <c r="P19" s="62"/>
      <c r="Q19" s="63"/>
      <c r="T19" s="22">
        <f>COUNTIF($D19:$Q19,"s")</f>
        <v>2</v>
      </c>
      <c r="U19" s="27">
        <f>COUNTIF($D19:$Q19,"+")</f>
        <v>1</v>
      </c>
      <c r="V19" s="22">
        <f>COUNTIF($D19:$Q19,"w")</f>
        <v>1</v>
      </c>
      <c r="W19" s="23">
        <f>COUNTIF($D19:$Q19,"-")</f>
        <v>0</v>
      </c>
      <c r="X19" s="27">
        <f>COUNTIF($D19:$Q19,"±")</f>
        <v>0</v>
      </c>
      <c r="Y19" s="22">
        <f>IF(T19&gt;=2,IF(V19+W19=0,1,0),0)</f>
        <v>0</v>
      </c>
      <c r="Z19" s="27">
        <f>IF(U19&gt;=1,IF(T19=1,IF(V19+W19=0,1,0),0),0)</f>
        <v>0</v>
      </c>
      <c r="AA19" s="27">
        <f>IF(T19=1,IF(U19+V19+W19=0,1,0),0)</f>
        <v>0</v>
      </c>
      <c r="AB19" s="23">
        <f>IF(U19&gt;=2,IF(T19+V19+W19=0,1,0),0)</f>
        <v>0</v>
      </c>
      <c r="AC19" s="27">
        <f>IF(V19&gt;=2,IF(T19+U19=0,1,0),0)</f>
        <v>0</v>
      </c>
      <c r="AD19" s="27">
        <f>IF(W19&gt;=1,IF(V19=1,IF(T19+U19=0,1,0),0),0)</f>
        <v>0</v>
      </c>
      <c r="AE19" s="27">
        <f>IF(V19=1,IF(T19+U19+W19=0,1,0),0)</f>
        <v>0</v>
      </c>
      <c r="AF19" s="27">
        <f>IF(W19&gt;=2,IF(T19+U19+V19=0,1,0),0)</f>
        <v>0</v>
      </c>
      <c r="AG19" s="35">
        <f>IF(Y19+Z19+AA19+AB19+AC19+AD19+AE19+AF19=0,1,0)</f>
        <v>1</v>
      </c>
    </row>
    <row r="20" spans="1:33" x14ac:dyDescent="0.15">
      <c r="A20" s="54" t="s">
        <v>57</v>
      </c>
      <c r="B20" s="35" t="str">
        <f>IF(Y20=1,"○s",IF(Z20=1,"○s",IF(AA20=1,"△s",IF(AB20=1,"△s",IF(AG20=1,"×"," ")))))</f>
        <v xml:space="preserve"> </v>
      </c>
      <c r="C20" s="35" t="str">
        <f>IF(AC20=1,"○w",IF(AD20=1,"○w",IF(AE20=1,"△w",IF(AF20=1,"△w",IF(AG20=1,"×"," ")))))</f>
        <v>○w</v>
      </c>
      <c r="D20" s="68"/>
      <c r="E20" s="69"/>
      <c r="F20" s="69"/>
      <c r="G20" s="69"/>
      <c r="H20" s="69"/>
      <c r="I20" s="69"/>
      <c r="J20" s="70"/>
      <c r="K20" s="61"/>
      <c r="L20" s="106" t="str">
        <f>L$3</f>
        <v>w</v>
      </c>
      <c r="M20" s="62"/>
      <c r="N20" s="62"/>
      <c r="O20" s="106" t="str">
        <f>O$3</f>
        <v>-</v>
      </c>
      <c r="P20" s="62"/>
      <c r="Q20" s="63"/>
      <c r="T20" s="16">
        <f>COUNTIF($D20:$Q20,"s")</f>
        <v>0</v>
      </c>
      <c r="U20" s="17">
        <f>COUNTIF($D20:$Q20,"+")</f>
        <v>0</v>
      </c>
      <c r="V20" s="16">
        <f>COUNTIF($D20:$Q20,"w")</f>
        <v>1</v>
      </c>
      <c r="W20" s="18">
        <f>COUNTIF($D20:$Q20,"-")</f>
        <v>1</v>
      </c>
      <c r="X20" s="18">
        <f>COUNTIF($D20:$Q20,"±")</f>
        <v>0</v>
      </c>
      <c r="Y20" s="16">
        <f>IF(T20&gt;=2,IF(V20+W20=0,1,0),0)</f>
        <v>0</v>
      </c>
      <c r="Z20" s="17">
        <f>IF(U20&gt;=1,IF(T20=1,IF(V20+W20=0,1,0),0),0)</f>
        <v>0</v>
      </c>
      <c r="AA20" s="17">
        <f>IF(T20=1,IF(U20+V20+W20=0,1,0),0)</f>
        <v>0</v>
      </c>
      <c r="AB20" s="18">
        <f>IF(U20&gt;=2,IF(T20+V20+W20=0,1,0),0)</f>
        <v>0</v>
      </c>
      <c r="AC20" s="17">
        <f>IF(V20&gt;=2,IF(T20+U20=0,1,0),0)</f>
        <v>0</v>
      </c>
      <c r="AD20" s="17">
        <f>IF(W20&gt;=1,IF(V20=1,IF(T20+U20=0,1,0),0),0)</f>
        <v>1</v>
      </c>
      <c r="AE20" s="17">
        <f>IF(V20=1,IF(T20+U20+W20=0,1,0),0)</f>
        <v>0</v>
      </c>
      <c r="AF20" s="17">
        <f>IF(W20&gt;=2,IF(T20+U20+V20=0,1,0),0)</f>
        <v>0</v>
      </c>
      <c r="AG20" s="14">
        <f>IF(Y20+Z20+AA20+AB20+AC20+AD20+AE20+AF20=0,1,0)</f>
        <v>0</v>
      </c>
    </row>
    <row r="21" spans="1:33" x14ac:dyDescent="0.15">
      <c r="A21" s="91" t="s">
        <v>106</v>
      </c>
      <c r="B21" s="28"/>
      <c r="C21" s="28"/>
      <c r="D21" s="61"/>
      <c r="E21" s="62"/>
      <c r="F21" s="62"/>
      <c r="G21" s="62"/>
      <c r="H21" s="62"/>
      <c r="I21" s="62"/>
      <c r="J21" s="63"/>
      <c r="K21" s="58"/>
      <c r="L21" s="59"/>
      <c r="M21" s="59"/>
      <c r="N21" s="59"/>
      <c r="O21" s="59"/>
      <c r="P21" s="59"/>
      <c r="Q21" s="60"/>
      <c r="T21" s="22"/>
      <c r="U21" s="27"/>
      <c r="V21" s="22"/>
      <c r="W21" s="23"/>
      <c r="X21" s="23"/>
      <c r="Y21" s="22"/>
      <c r="Z21" s="27"/>
      <c r="AA21" s="27"/>
      <c r="AB21" s="23"/>
      <c r="AC21" s="27"/>
      <c r="AD21" s="27"/>
      <c r="AE21" s="27"/>
      <c r="AF21" s="27"/>
      <c r="AG21" s="35"/>
    </row>
    <row r="22" spans="1:33" x14ac:dyDescent="0.15">
      <c r="A22" s="29" t="s">
        <v>58</v>
      </c>
      <c r="B22" s="35" t="str">
        <f>IF(Y22=1,"○s",IF(Z22=1,"○s",IF(AA22=1,"△s",IF(AB22=1,"△s",IF(AG22=1,"×"," ")))))</f>
        <v>○s</v>
      </c>
      <c r="C22" s="35" t="str">
        <f>IF(AC22=1,"○w",IF(AD22=1,"○w",IF(AE22=1,"△w",IF(AF22=1,"△w",IF(AG22=1,"×"," ")))))</f>
        <v xml:space="preserve"> </v>
      </c>
      <c r="D22" s="103" t="str">
        <f>D$3</f>
        <v>s</v>
      </c>
      <c r="E22" s="62"/>
      <c r="F22" s="102" t="str">
        <f>F$3</f>
        <v>s</v>
      </c>
      <c r="G22" s="62"/>
      <c r="H22" s="102" t="str">
        <f>H$3</f>
        <v>+</v>
      </c>
      <c r="I22" s="62"/>
      <c r="J22" s="63"/>
      <c r="K22" s="61"/>
      <c r="L22" s="62"/>
      <c r="M22" s="62"/>
      <c r="N22" s="62"/>
      <c r="O22" s="62"/>
      <c r="P22" s="62"/>
      <c r="Q22" s="63"/>
      <c r="T22" s="22">
        <f>COUNTIF($D22:$Q22,"s")</f>
        <v>2</v>
      </c>
      <c r="U22" s="27">
        <f>COUNTIF($D22:$Q22,"+")</f>
        <v>1</v>
      </c>
      <c r="V22" s="22">
        <f>COUNTIF($D22:$Q22,"w")</f>
        <v>0</v>
      </c>
      <c r="W22" s="23">
        <f>COUNTIF($D22:$Q22,"-")</f>
        <v>0</v>
      </c>
      <c r="X22" s="27">
        <f>COUNTIF($D22:$Q22,"±")</f>
        <v>0</v>
      </c>
      <c r="Y22" s="22">
        <f>IF(T22&gt;=2,IF(V22+W22=0,1,0),0)</f>
        <v>1</v>
      </c>
      <c r="Z22" s="27">
        <f>IF(U22&gt;=1,IF(T22=1,IF(V22+W22=0,1,0),0),0)</f>
        <v>0</v>
      </c>
      <c r="AA22" s="27">
        <f>IF(T22=1,IF(U22+V22+W22=0,1,0),0)</f>
        <v>0</v>
      </c>
      <c r="AB22" s="23">
        <f>IF(U22&gt;=2,IF(T22+V22+W22=0,1,0),0)</f>
        <v>0</v>
      </c>
      <c r="AC22" s="27">
        <f>IF(V22&gt;=2,IF(T22+U22=0,1,0),0)</f>
        <v>0</v>
      </c>
      <c r="AD22" s="27">
        <f>IF(W22&gt;=1,IF(V22=1,IF(T22+U22=0,1,0),0),0)</f>
        <v>0</v>
      </c>
      <c r="AE22" s="27">
        <f>IF(V22=1,IF(T22+U22+W22=0,1,0),0)</f>
        <v>0</v>
      </c>
      <c r="AF22" s="27">
        <f>IF(W22&gt;=2,IF(T22+U22+V22=0,1,0),0)</f>
        <v>0</v>
      </c>
      <c r="AG22" s="35">
        <f>IF(Y22+Z22+AA22+AB22+AC22+AD22+AE22+AF22=0,1,0)</f>
        <v>0</v>
      </c>
    </row>
    <row r="23" spans="1:33" x14ac:dyDescent="0.15">
      <c r="A23" s="29" t="s">
        <v>43</v>
      </c>
      <c r="B23" s="35" t="str">
        <f>IF(Y23=1,"○s",IF(Z23=1,"○s",IF(AA23=1,"△s",IF(AB23=1,"△s",IF(AG23=1,"×"," ")))))</f>
        <v>×</v>
      </c>
      <c r="C23" s="35" t="str">
        <f>IF(AC23=1,"○w",IF(AD23=1,"○w",IF(AE23=1,"△w",IF(AF23=1,"△w",IF(AG23=1,"×"," ")))))</f>
        <v>×</v>
      </c>
      <c r="D23" s="61"/>
      <c r="E23" s="62"/>
      <c r="F23" s="62"/>
      <c r="G23" s="102" t="str">
        <f>G$3</f>
        <v>s</v>
      </c>
      <c r="H23" s="62"/>
      <c r="I23" s="62"/>
      <c r="J23" s="102" t="str">
        <f>J$3</f>
        <v>+</v>
      </c>
      <c r="K23" s="61"/>
      <c r="L23" s="102" t="str">
        <f>L$3</f>
        <v>w</v>
      </c>
      <c r="M23" s="62"/>
      <c r="N23" s="62"/>
      <c r="O23" s="62"/>
      <c r="P23" s="102" t="str">
        <f>P$3</f>
        <v>-</v>
      </c>
      <c r="Q23" s="63"/>
      <c r="T23" s="22">
        <f>COUNTIF($D23:$Q23,"s")</f>
        <v>1</v>
      </c>
      <c r="U23" s="27">
        <f>COUNTIF($D23:$Q23,"+")</f>
        <v>1</v>
      </c>
      <c r="V23" s="22">
        <f>COUNTIF($D23:$Q23,"w")</f>
        <v>1</v>
      </c>
      <c r="W23" s="23">
        <f>COUNTIF($D23:$Q23,"-")</f>
        <v>1</v>
      </c>
      <c r="X23" s="27">
        <f>COUNTIF($D23:$Q23,"±")</f>
        <v>0</v>
      </c>
      <c r="Y23" s="22">
        <f>IF(T23&gt;=2,IF(V23+W23=0,1,0),0)</f>
        <v>0</v>
      </c>
      <c r="Z23" s="27">
        <f>IF(U23&gt;=1,IF(T23=1,IF(V23+W23=0,1,0),0),0)</f>
        <v>0</v>
      </c>
      <c r="AA23" s="27">
        <f>IF(T23=1,IF(U23+V23+W23=0,1,0),0)</f>
        <v>0</v>
      </c>
      <c r="AB23" s="23">
        <f>IF(U23&gt;=2,IF(T23+V23+W23=0,1,0),0)</f>
        <v>0</v>
      </c>
      <c r="AC23" s="27">
        <f>IF(V23&gt;=2,IF(T23+U23=0,1,0),0)</f>
        <v>0</v>
      </c>
      <c r="AD23" s="27">
        <f>IF(W23&gt;=1,IF(V23=1,IF(T23+U23=0,1,0),0),0)</f>
        <v>0</v>
      </c>
      <c r="AE23" s="27">
        <f>IF(V23=1,IF(T23+U23+W23=0,1,0),0)</f>
        <v>0</v>
      </c>
      <c r="AF23" s="27">
        <f>IF(W23&gt;=2,IF(T23+U23+V23=0,1,0),0)</f>
        <v>0</v>
      </c>
      <c r="AG23" s="35">
        <f>IF(Y23+Z23+AA23+AB23+AC23+AD23+AE23+AF23=0,1,0)</f>
        <v>1</v>
      </c>
    </row>
    <row r="24" spans="1:33" x14ac:dyDescent="0.15">
      <c r="A24" s="29" t="s">
        <v>59</v>
      </c>
      <c r="B24" s="35" t="str">
        <f>IF(Y24=1,"○s",IF(Z24=1,"○s",IF(AA24=1,"△s",IF(AB24=1,"△s",IF(AG24=1,"×"," ")))))</f>
        <v>○s</v>
      </c>
      <c r="C24" s="35" t="str">
        <f>IF(AC24=1,"○w",IF(AD24=1,"○w",IF(AE24=1,"△w",IF(AF24=1,"△w",IF(AG24=1,"×"," ")))))</f>
        <v xml:space="preserve"> </v>
      </c>
      <c r="D24" s="61"/>
      <c r="E24" s="62"/>
      <c r="F24" s="102" t="str">
        <f>F$3</f>
        <v>s</v>
      </c>
      <c r="G24" s="102" t="str">
        <f>G$3</f>
        <v>s</v>
      </c>
      <c r="H24" s="102" t="str">
        <f>H$3</f>
        <v>+</v>
      </c>
      <c r="I24" s="62"/>
      <c r="J24" s="102" t="str">
        <f>J$3</f>
        <v>+</v>
      </c>
      <c r="K24" s="61"/>
      <c r="L24" s="62"/>
      <c r="M24" s="62"/>
      <c r="N24" s="62"/>
      <c r="O24" s="62"/>
      <c r="P24" s="62"/>
      <c r="Q24" s="63"/>
      <c r="T24" s="22">
        <f>COUNTIF($D24:$Q24,"s")</f>
        <v>2</v>
      </c>
      <c r="U24" s="27">
        <f>COUNTIF($D24:$Q24,"+")</f>
        <v>2</v>
      </c>
      <c r="V24" s="22">
        <f>COUNTIF($D24:$Q24,"w")</f>
        <v>0</v>
      </c>
      <c r="W24" s="23">
        <f>COUNTIF($D24:$Q24,"-")</f>
        <v>0</v>
      </c>
      <c r="X24" s="23">
        <f>COUNTIF($D24:$Q24,"±")</f>
        <v>0</v>
      </c>
      <c r="Y24" s="22">
        <f>IF(T24&gt;=2,IF(V24+W24=0,1,0),0)</f>
        <v>1</v>
      </c>
      <c r="Z24" s="27">
        <f>IF(U24&gt;=1,IF(T24=1,IF(V24+W24=0,1,0),0),0)</f>
        <v>0</v>
      </c>
      <c r="AA24" s="27">
        <f>IF(T24=1,IF(U24+V24+W24=0,1,0),0)</f>
        <v>0</v>
      </c>
      <c r="AB24" s="23">
        <f>IF(U24&gt;=2,IF(T24+V24+W24=0,1,0),0)</f>
        <v>0</v>
      </c>
      <c r="AC24" s="27">
        <f>IF(V24&gt;=2,IF(T24+U24=0,1,0),0)</f>
        <v>0</v>
      </c>
      <c r="AD24" s="27">
        <f>IF(W24&gt;=1,IF(V24=1,IF(T24+U24=0,1,0),0),0)</f>
        <v>0</v>
      </c>
      <c r="AE24" s="27">
        <f>IF(V24=1,IF(T24+U24+W24=0,1,0),0)</f>
        <v>0</v>
      </c>
      <c r="AF24" s="27">
        <f>IF(W24&gt;=2,IF(T24+U24+V24=0,1,0),0)</f>
        <v>0</v>
      </c>
      <c r="AG24" s="35">
        <f>IF(Y24+Z24+AA24+AB24+AC24+AD24+AE24+AF24=0,1,0)</f>
        <v>0</v>
      </c>
    </row>
    <row r="25" spans="1:33" x14ac:dyDescent="0.15">
      <c r="A25" s="29" t="s">
        <v>13</v>
      </c>
      <c r="B25" s="14" t="str">
        <f>IF(Y25=1,"○s",IF(Z25=1,"○s",IF(AA25=1,"△s",IF(AB25=1,"△s",IF(AG25=1,"×"," ")))))</f>
        <v xml:space="preserve"> </v>
      </c>
      <c r="C25" s="14" t="str">
        <f>IF(AC25=1,"○w",IF(AD25=1,"○w",IF(AE25=1,"△w",IF(AF25=1,"△w",IF(AG25=1,"×"," ")))))</f>
        <v>○w</v>
      </c>
      <c r="D25" s="61"/>
      <c r="E25" s="62"/>
      <c r="F25" s="62"/>
      <c r="G25" s="62"/>
      <c r="H25" s="62"/>
      <c r="I25" s="62"/>
      <c r="J25" s="63"/>
      <c r="K25" s="103" t="str">
        <f>K$3</f>
        <v>w</v>
      </c>
      <c r="L25" s="106" t="str">
        <f>L$3</f>
        <v>w</v>
      </c>
      <c r="M25" s="69"/>
      <c r="N25" s="69"/>
      <c r="O25" s="69"/>
      <c r="P25" s="69"/>
      <c r="Q25" s="70"/>
      <c r="T25" s="22">
        <f>COUNTIF($D25:$Q25,"s")</f>
        <v>0</v>
      </c>
      <c r="U25" s="27">
        <f>COUNTIF($D25:$Q25,"+")</f>
        <v>0</v>
      </c>
      <c r="V25" s="22">
        <f>COUNTIF($D25:$Q25,"w")</f>
        <v>2</v>
      </c>
      <c r="W25" s="23">
        <f>COUNTIF($D25:$Q25,"-")</f>
        <v>0</v>
      </c>
      <c r="X25" s="27">
        <f>COUNTIF($D25:$Q25,"±")</f>
        <v>0</v>
      </c>
      <c r="Y25" s="22">
        <f>IF(T25&gt;=2,IF(V25+W25=0,1,0),0)</f>
        <v>0</v>
      </c>
      <c r="Z25" s="27">
        <f>IF(U25&gt;=1,IF(T25=1,IF(V25+W25=0,1,0),0),0)</f>
        <v>0</v>
      </c>
      <c r="AA25" s="27">
        <f>IF(T25=1,IF(U25+V25+W25=0,1,0),0)</f>
        <v>0</v>
      </c>
      <c r="AB25" s="23">
        <f>IF(U25&gt;=2,IF(T25+V25+W25=0,1,0),0)</f>
        <v>0</v>
      </c>
      <c r="AC25" s="27">
        <f>IF(V25&gt;=2,IF(T25+U25=0,1,0),0)</f>
        <v>1</v>
      </c>
      <c r="AD25" s="27">
        <f>IF(W25&gt;=1,IF(V25=1,IF(T25+U25=0,1,0),0),0)</f>
        <v>0</v>
      </c>
      <c r="AE25" s="27">
        <f>IF(V25=1,IF(T25+U25+W25=0,1,0),0)</f>
        <v>0</v>
      </c>
      <c r="AF25" s="27">
        <f>IF(W25&gt;=2,IF(T25+U25+V25=0,1,0),0)</f>
        <v>0</v>
      </c>
      <c r="AG25" s="35">
        <f>IF(Y25+Z25+AA25+AB25+AC25+AD25+AE25+AF25=0,1,0)</f>
        <v>0</v>
      </c>
    </row>
    <row r="26" spans="1:33" x14ac:dyDescent="0.15">
      <c r="A26" s="57" t="s">
        <v>42</v>
      </c>
      <c r="B26" s="28"/>
      <c r="C26" s="28"/>
      <c r="D26" s="58"/>
      <c r="E26" s="59"/>
      <c r="F26" s="59"/>
      <c r="G26" s="59"/>
      <c r="H26" s="59"/>
      <c r="I26" s="59"/>
      <c r="J26" s="60"/>
      <c r="K26" s="58"/>
      <c r="L26" s="59"/>
      <c r="M26" s="59"/>
      <c r="N26" s="59"/>
      <c r="O26" s="59"/>
      <c r="P26" s="59"/>
      <c r="Q26" s="60"/>
      <c r="T26" s="4"/>
      <c r="U26" s="3"/>
      <c r="V26" s="4"/>
      <c r="W26" s="5"/>
      <c r="X26" s="3"/>
      <c r="Y26" s="4"/>
      <c r="Z26" s="3"/>
      <c r="AA26" s="3"/>
      <c r="AB26" s="5"/>
      <c r="AC26" s="3"/>
      <c r="AD26" s="3"/>
      <c r="AE26" s="3"/>
      <c r="AF26" s="3"/>
      <c r="AG26" s="28"/>
    </row>
    <row r="27" spans="1:33" ht="13.5" x14ac:dyDescent="0.15">
      <c r="A27" s="52" t="s">
        <v>42</v>
      </c>
      <c r="B27" s="35" t="str">
        <f>IF(Y27=1,"○s",IF(Z27=1,"○s",IF(AA27=1,"△s",IF(AB27=1,"△s",IF(AG27=1,"×"," ")))))</f>
        <v>×</v>
      </c>
      <c r="C27" s="35" t="str">
        <f>IF(AC27=1,"○w",IF(AD27=1,"○w",IF(AE27=1,"△w",IF(AF27=1,"△w",IF(AG27=1,"×"," ")))))</f>
        <v>×</v>
      </c>
      <c r="D27" s="61"/>
      <c r="E27" s="102" t="str">
        <f>E$3</f>
        <v>+</v>
      </c>
      <c r="F27" s="102" t="str">
        <f>F$3</f>
        <v>s</v>
      </c>
      <c r="G27" s="62"/>
      <c r="H27" s="62"/>
      <c r="I27" s="102" t="str">
        <f>I$3</f>
        <v>+</v>
      </c>
      <c r="J27" s="63"/>
      <c r="K27" s="61"/>
      <c r="L27" s="62"/>
      <c r="M27" s="62"/>
      <c r="N27" s="102" t="str">
        <f>N$3</f>
        <v>w</v>
      </c>
      <c r="O27" s="102" t="str">
        <f>O$3</f>
        <v>-</v>
      </c>
      <c r="P27" s="62"/>
      <c r="Q27" s="88"/>
      <c r="T27" s="22">
        <f>COUNTIF($D27:$Q27,"s")</f>
        <v>1</v>
      </c>
      <c r="U27" s="27">
        <f>COUNTIF($D27:$Q27,"+")</f>
        <v>2</v>
      </c>
      <c r="V27" s="22">
        <f>COUNTIF($D27:$Q27,"w")</f>
        <v>1</v>
      </c>
      <c r="W27" s="23">
        <f>COUNTIF($D27:$Q27,"-")</f>
        <v>1</v>
      </c>
      <c r="X27" s="27">
        <f>COUNTIF($D27:$Q27,"±")</f>
        <v>0</v>
      </c>
      <c r="Y27" s="22">
        <f>IF(T27&gt;=2,IF(V27+W27=0,1,0),0)</f>
        <v>0</v>
      </c>
      <c r="Z27" s="27">
        <f>IF(U27&gt;=1,IF(T27=1,IF(V27+W27=0,1,0),0),0)</f>
        <v>0</v>
      </c>
      <c r="AA27" s="27">
        <f>IF(T27=1,IF(U27+V27+W27=0,1,0),0)</f>
        <v>0</v>
      </c>
      <c r="AB27" s="23">
        <f>IF(U27&gt;=2,IF(T27+V27+W27=0,1,0),0)</f>
        <v>0</v>
      </c>
      <c r="AC27" s="27">
        <f>IF(V27&gt;=2,IF(T27+U27=0,1,0),0)</f>
        <v>0</v>
      </c>
      <c r="AD27" s="27">
        <f>IF(W27&gt;=1,IF(V27=1,IF(T27+U27=0,1,0),0),0)</f>
        <v>0</v>
      </c>
      <c r="AE27" s="27">
        <f>IF(V27=1,IF(T27+U27+W27=0,1,0),0)</f>
        <v>0</v>
      </c>
      <c r="AF27" s="27">
        <f>IF(W27&gt;=2,IF(T27+U27+V27=0,1,0),0)</f>
        <v>0</v>
      </c>
      <c r="AG27" s="35">
        <f>IF(Y27+Z27+AA27+AB27+AC27+AD27+AE27+AF27=0,1,0)</f>
        <v>1</v>
      </c>
    </row>
    <row r="28" spans="1:33" x14ac:dyDescent="0.15">
      <c r="A28" s="29" t="s">
        <v>60</v>
      </c>
      <c r="B28" s="35" t="str">
        <f>IF(Y28=1,"○s",IF(Z28=1,"○s",IF(AA28=1,"△s",IF(AB28=1,"△s",IF(AG28=1,"×"," ")))))</f>
        <v>△s</v>
      </c>
      <c r="C28" s="35" t="str">
        <f>IF(AC28=1,"○w",IF(AD28=1,"○w",IF(AE28=1,"△w",IF(AF28=1,"△w",IF(AG28=1,"×"," ")))))</f>
        <v xml:space="preserve"> </v>
      </c>
      <c r="D28" s="61"/>
      <c r="E28" s="102" t="str">
        <f>E$3</f>
        <v>+</v>
      </c>
      <c r="F28" s="62"/>
      <c r="G28" s="62"/>
      <c r="H28" s="62"/>
      <c r="I28" s="102" t="str">
        <f>I$3</f>
        <v>+</v>
      </c>
      <c r="J28" s="63"/>
      <c r="K28" s="61"/>
      <c r="L28" s="62"/>
      <c r="M28" s="62"/>
      <c r="N28" s="62"/>
      <c r="O28" s="62"/>
      <c r="P28" s="62"/>
      <c r="Q28" s="63"/>
      <c r="T28" s="22">
        <f>COUNTIF($D28:$Q28,"s")</f>
        <v>0</v>
      </c>
      <c r="U28" s="27">
        <f>COUNTIF($D28:$Q28,"+")</f>
        <v>2</v>
      </c>
      <c r="V28" s="22">
        <f>COUNTIF($D28:$Q28,"w")</f>
        <v>0</v>
      </c>
      <c r="W28" s="23">
        <f>COUNTIF($D28:$Q28,"-")</f>
        <v>0</v>
      </c>
      <c r="X28" s="27">
        <f>COUNTIF($D28:$Q28,"±")</f>
        <v>0</v>
      </c>
      <c r="Y28" s="22">
        <f>IF(T28&gt;=2,IF(V28+W28=0,1,0),0)</f>
        <v>0</v>
      </c>
      <c r="Z28" s="27">
        <f>IF(U28&gt;=1,IF(T28=1,IF(V28+W28=0,1,0),0),0)</f>
        <v>0</v>
      </c>
      <c r="AA28" s="27">
        <f>IF(T28=1,IF(U28+V28+W28=0,1,0),0)</f>
        <v>0</v>
      </c>
      <c r="AB28" s="23">
        <f>IF(U28&gt;=2,IF(T28+V28+W28=0,1,0),0)</f>
        <v>1</v>
      </c>
      <c r="AC28" s="27">
        <f>IF(V28&gt;=2,IF(T28+U28=0,1,0),0)</f>
        <v>0</v>
      </c>
      <c r="AD28" s="27">
        <f>IF(W28&gt;=1,IF(V28=1,IF(T28+U28=0,1,0),0),0)</f>
        <v>0</v>
      </c>
      <c r="AE28" s="27">
        <f>IF(V28=1,IF(T28+U28+W28=0,1,0),0)</f>
        <v>0</v>
      </c>
      <c r="AF28" s="27">
        <f>IF(W28&gt;=2,IF(T28+U28+V28=0,1,0),0)</f>
        <v>0</v>
      </c>
      <c r="AG28" s="35">
        <f>IF(Y28+Z28+AA28+AB28+AC28+AD28+AE28+AF28=0,1,0)</f>
        <v>0</v>
      </c>
    </row>
    <row r="29" spans="1:33" ht="13.5" x14ac:dyDescent="0.15">
      <c r="A29" s="39" t="s">
        <v>107</v>
      </c>
      <c r="B29" s="35" t="str">
        <f>IF(Y29=1,"○s",IF(Z29=1,"○s",IF(AA29=1,"△s",IF(AB29=1,"△s",IF(AG29=1,"×"," ")))))</f>
        <v xml:space="preserve"> </v>
      </c>
      <c r="C29" s="35" t="str">
        <f>IF(AC29=1,"○w",IF(AD29=1,"○w",IF(AE29=1,"△w",IF(AF29=1,"△w",IF(AG29=1,"×"," ")))))</f>
        <v>○w</v>
      </c>
      <c r="D29" s="68"/>
      <c r="E29" s="69"/>
      <c r="F29" s="69"/>
      <c r="G29" s="69"/>
      <c r="H29" s="69"/>
      <c r="I29" s="69"/>
      <c r="J29" s="70"/>
      <c r="K29" s="68"/>
      <c r="L29" s="69"/>
      <c r="M29" s="62"/>
      <c r="N29" s="106" t="str">
        <f>N$3</f>
        <v>w</v>
      </c>
      <c r="O29" s="106" t="str">
        <f>O$3</f>
        <v>-</v>
      </c>
      <c r="P29" s="69"/>
      <c r="Q29" s="88"/>
      <c r="T29" s="16">
        <f>COUNTIF($D29:$Q29,"s")</f>
        <v>0</v>
      </c>
      <c r="U29" s="17">
        <f>COUNTIF($D29:$Q29,"+")</f>
        <v>0</v>
      </c>
      <c r="V29" s="16">
        <f>COUNTIF($D29:$Q29,"w")</f>
        <v>1</v>
      </c>
      <c r="W29" s="18">
        <f>COUNTIF($D29:$Q29,"-")</f>
        <v>1</v>
      </c>
      <c r="X29" s="17">
        <f>COUNTIF($D29:$Q29,"±")</f>
        <v>0</v>
      </c>
      <c r="Y29" s="16">
        <f>IF(T29&gt;=2,IF(V29+W29=0,1,0),0)</f>
        <v>0</v>
      </c>
      <c r="Z29" s="17">
        <f>IF(U29&gt;=1,IF(T29=1,IF(V29+W29=0,1,0),0),0)</f>
        <v>0</v>
      </c>
      <c r="AA29" s="17">
        <f>IF(T29=1,IF(U29+V29+W29=0,1,0),0)</f>
        <v>0</v>
      </c>
      <c r="AB29" s="18">
        <f>IF(U29&gt;=2,IF(T29+V29+W29=0,1,0),0)</f>
        <v>0</v>
      </c>
      <c r="AC29" s="16">
        <f>IF(V29&gt;=2,IF(T29+U29=0,1,0),0)</f>
        <v>0</v>
      </c>
      <c r="AD29" s="17">
        <f>IF(W29&gt;=1,IF(V29=1,IF(T29+U29=0,1,0),0),0)</f>
        <v>1</v>
      </c>
      <c r="AE29" s="17">
        <f>IF(V29=1,IF(T29+U29+W29=0,1,0),0)</f>
        <v>0</v>
      </c>
      <c r="AF29" s="18">
        <f>IF(W29&gt;=2,IF(T29+U29+V29=0,1,0),0)</f>
        <v>0</v>
      </c>
      <c r="AG29" s="18">
        <f>IF(Y29+Z29+AA29+AB29+AC29+AD29+AE29+AF29=0,1,0)</f>
        <v>0</v>
      </c>
    </row>
    <row r="30" spans="1:33" x14ac:dyDescent="0.15">
      <c r="A30" s="57" t="s">
        <v>108</v>
      </c>
      <c r="B30" s="28"/>
      <c r="C30" s="28"/>
      <c r="D30" s="58"/>
      <c r="E30" s="59"/>
      <c r="F30" s="59"/>
      <c r="G30" s="59"/>
      <c r="H30" s="59"/>
      <c r="I30" s="59"/>
      <c r="J30" s="60"/>
      <c r="K30" s="58"/>
      <c r="L30" s="59"/>
      <c r="M30" s="59"/>
      <c r="N30" s="59"/>
      <c r="O30" s="59"/>
      <c r="P30" s="59"/>
      <c r="Q30" s="60"/>
      <c r="T30" s="22"/>
      <c r="U30" s="27"/>
      <c r="V30" s="22"/>
      <c r="W30" s="23"/>
      <c r="X30" s="27"/>
      <c r="Y30" s="22"/>
      <c r="Z30" s="27"/>
      <c r="AA30" s="27"/>
      <c r="AB30" s="23"/>
      <c r="AC30" s="22"/>
      <c r="AD30" s="27"/>
      <c r="AE30" s="27"/>
      <c r="AF30" s="23"/>
      <c r="AG30" s="23"/>
    </row>
    <row r="31" spans="1:33" x14ac:dyDescent="0.15">
      <c r="A31" s="29" t="s">
        <v>41</v>
      </c>
      <c r="B31" s="35" t="str">
        <f>IF(Y31=1,"○s",IF(Z31=1,"○s",IF(AA31=1,"△s",IF(AB31=1,"△s",IF(AG31=1,"×"," ")))))</f>
        <v>×</v>
      </c>
      <c r="C31" s="35" t="str">
        <f>IF(AC31=1,"○w",IF(AD31=1,"○w",IF(AE31=1,"△w",IF(AF31=1,"△w",IF(AG31=1,"×"," ")))))</f>
        <v>×</v>
      </c>
      <c r="D31" s="61"/>
      <c r="E31" s="62"/>
      <c r="F31" s="62"/>
      <c r="G31" s="62"/>
      <c r="H31" s="62"/>
      <c r="I31" s="102" t="str">
        <f>I$3</f>
        <v>+</v>
      </c>
      <c r="J31" s="63"/>
      <c r="K31" s="61"/>
      <c r="L31" s="62"/>
      <c r="M31" s="62"/>
      <c r="N31" s="62"/>
      <c r="O31" s="102" t="str">
        <f>O$3</f>
        <v>-</v>
      </c>
      <c r="P31" s="62"/>
      <c r="Q31" s="63"/>
      <c r="T31" s="22">
        <f>COUNTIF($D31:$Q31,"s")</f>
        <v>0</v>
      </c>
      <c r="U31" s="27">
        <f>COUNTIF($D31:$Q31,"+")</f>
        <v>1</v>
      </c>
      <c r="V31" s="22">
        <f>COUNTIF($D31:$Q31,"w")</f>
        <v>0</v>
      </c>
      <c r="W31" s="23">
        <f>COUNTIF($D31:$Q31,"-")</f>
        <v>1</v>
      </c>
      <c r="X31" s="27">
        <f>COUNTIF($D31:$Q31,"±")</f>
        <v>0</v>
      </c>
      <c r="Y31" s="22">
        <f>IF(T31&gt;=2,IF(V31+W31=0,1,0),0)</f>
        <v>0</v>
      </c>
      <c r="Z31" s="27">
        <f>IF(U31&gt;=1,IF(T31=1,IF(V31+W31=0,1,0),0),0)</f>
        <v>0</v>
      </c>
      <c r="AA31" s="27">
        <f>IF(T31=1,IF(U31+V31+W31=0,1,0),0)</f>
        <v>0</v>
      </c>
      <c r="AB31" s="23">
        <f>IF(U31&gt;=2,IF(T31+V31+W31=0,1,0),0)</f>
        <v>0</v>
      </c>
      <c r="AC31" s="27">
        <f>IF(V31&gt;=2,IF(T31+U31=0,1,0),0)</f>
        <v>0</v>
      </c>
      <c r="AD31" s="27">
        <f>IF(W31&gt;=1,IF(V31=1,IF(T31+U31=0,1,0),0),0)</f>
        <v>0</v>
      </c>
      <c r="AE31" s="27">
        <f>IF(V31=1,IF(T31+U31+W31=0,1,0),0)</f>
        <v>0</v>
      </c>
      <c r="AF31" s="27">
        <f>IF(W31&gt;=2,IF(T31+U31+V31=0,1,0),0)</f>
        <v>0</v>
      </c>
      <c r="AG31" s="35">
        <f>IF(Y31+Z31+AA31+AB31+AC31+AD31+AE31+AF31=0,1,0)</f>
        <v>1</v>
      </c>
    </row>
    <row r="32" spans="1:33" x14ac:dyDescent="0.15">
      <c r="A32" s="29" t="s">
        <v>109</v>
      </c>
      <c r="B32" s="35" t="str">
        <f>IF(Y32=1,"○s",IF(Z32=1,"○s",IF(AA32=1,"△s",IF(AB32=1,"△s",IF(AG32=1,"×"," ")))))</f>
        <v>×</v>
      </c>
      <c r="C32" s="35" t="str">
        <f>IF(AC32=1,"○w",IF(AD32=1,"○w",IF(AE32=1,"△w",IF(AF32=1,"△w",IF(AG32=1,"×"," ")))))</f>
        <v>×</v>
      </c>
      <c r="D32" s="61"/>
      <c r="E32" s="62"/>
      <c r="F32" s="62"/>
      <c r="G32" s="62"/>
      <c r="H32" s="62"/>
      <c r="I32" s="102" t="str">
        <f>I$3</f>
        <v>+</v>
      </c>
      <c r="J32" s="63"/>
      <c r="K32" s="61"/>
      <c r="L32" s="62"/>
      <c r="M32" s="62"/>
      <c r="N32" s="62"/>
      <c r="O32" s="102" t="str">
        <f>O$3</f>
        <v>-</v>
      </c>
      <c r="P32" s="62"/>
      <c r="Q32" s="63"/>
      <c r="T32" s="22">
        <f>COUNTIF($D32:$Q32,"s")</f>
        <v>0</v>
      </c>
      <c r="U32" s="27">
        <f>COUNTIF($D32:$Q32,"+")</f>
        <v>1</v>
      </c>
      <c r="V32" s="22">
        <f>COUNTIF($D32:$Q32,"w")</f>
        <v>0</v>
      </c>
      <c r="W32" s="23">
        <f>COUNTIF($D32:$Q32,"-")</f>
        <v>1</v>
      </c>
      <c r="X32" s="27">
        <f>COUNTIF($D32:$Q32,"±")</f>
        <v>0</v>
      </c>
      <c r="Y32" s="22">
        <f>IF(T32&gt;=2,IF(V32+W32=0,1,0),0)</f>
        <v>0</v>
      </c>
      <c r="Z32" s="27">
        <f>IF(U32&gt;=1,IF(T32=1,IF(V32+W32=0,1,0),0),0)</f>
        <v>0</v>
      </c>
      <c r="AA32" s="27">
        <f>IF(T32=1,IF(U32+V32+W32=0,1,0),0)</f>
        <v>0</v>
      </c>
      <c r="AB32" s="23">
        <f>IF(U32&gt;=2,IF(T32+V32+W32=0,1,0),0)</f>
        <v>0</v>
      </c>
      <c r="AC32" s="22">
        <f>IF(V32&gt;=2,IF(T32+U32=0,1,0),0)</f>
        <v>0</v>
      </c>
      <c r="AD32" s="27">
        <f>IF(W32&gt;=1,IF(V32=1,IF(T32+U32=0,1,0),0),0)</f>
        <v>0</v>
      </c>
      <c r="AE32" s="27">
        <f>IF(V32=1,IF(T32+U32+W32=0,1,0),0)</f>
        <v>0</v>
      </c>
      <c r="AF32" s="23">
        <f>IF(W32&gt;=2,IF(T32+U32+V32=0,1,0),0)</f>
        <v>0</v>
      </c>
      <c r="AG32" s="23">
        <f>IF(Y32+Z32+AA32+AB32+AC32+AD32+AE32+AF32=0,1,0)</f>
        <v>1</v>
      </c>
    </row>
    <row r="33" spans="1:33" x14ac:dyDescent="0.15">
      <c r="A33" s="39" t="s">
        <v>15</v>
      </c>
      <c r="B33" s="14" t="str">
        <f>IF(Y33=1,"○s",IF(Z33=1,"○s",IF(AA33=1,"△s",IF(AB33=1,"△s",IF(AG33=1,"×"," ")))))</f>
        <v>×</v>
      </c>
      <c r="C33" s="14" t="str">
        <f>IF(AC33=1,"○w",IF(AD33=1,"○w",IF(AE33=1,"△w",IF(AF33=1,"△w",IF(AG33=1,"×"," ")))))</f>
        <v>×</v>
      </c>
      <c r="D33" s="68"/>
      <c r="E33" s="69"/>
      <c r="F33" s="106" t="str">
        <f>F$3</f>
        <v>s</v>
      </c>
      <c r="G33" s="106" t="str">
        <f>G$3</f>
        <v>s</v>
      </c>
      <c r="H33" s="69"/>
      <c r="I33" s="69"/>
      <c r="J33" s="106" t="str">
        <f>J$3</f>
        <v>+</v>
      </c>
      <c r="K33" s="68"/>
      <c r="L33" s="106" t="str">
        <f>L$3</f>
        <v>w</v>
      </c>
      <c r="M33" s="69"/>
      <c r="N33" s="69"/>
      <c r="O33" s="69"/>
      <c r="P33" s="69"/>
      <c r="Q33" s="70"/>
      <c r="T33" s="16">
        <f>COUNTIF($D33:$Q33,"s")</f>
        <v>2</v>
      </c>
      <c r="U33" s="17">
        <f>COUNTIF($D33:$Q33,"+")</f>
        <v>1</v>
      </c>
      <c r="V33" s="16">
        <f>COUNTIF($D33:$Q33,"w")</f>
        <v>1</v>
      </c>
      <c r="W33" s="18">
        <f>COUNTIF($D33:$Q33,"-")</f>
        <v>0</v>
      </c>
      <c r="X33" s="17">
        <f>COUNTIF($D33:$Q33,"±")</f>
        <v>0</v>
      </c>
      <c r="Y33" s="16">
        <f>IF(T33&gt;=2,IF(V33+W33=0,1,0),0)</f>
        <v>0</v>
      </c>
      <c r="Z33" s="17">
        <f>IF(U33&gt;=1,IF(T33=1,IF(V33+W33=0,1,0),0),0)</f>
        <v>0</v>
      </c>
      <c r="AA33" s="17">
        <f>IF(T33=1,IF(U33+V33+W33=0,1,0),0)</f>
        <v>0</v>
      </c>
      <c r="AB33" s="18">
        <f>IF(U33&gt;=2,IF(T33+V33+W33=0,1,0),0)</f>
        <v>0</v>
      </c>
      <c r="AC33" s="16">
        <f>IF(V33&gt;=2,IF(T33+U33=0,1,0),0)</f>
        <v>0</v>
      </c>
      <c r="AD33" s="17">
        <f>IF(W33&gt;=1,IF(V33=1,IF(T33+U33=0,1,0),0),0)</f>
        <v>0</v>
      </c>
      <c r="AE33" s="17">
        <f>IF(V33=1,IF(T33+U33+W33=0,1,0),0)</f>
        <v>0</v>
      </c>
      <c r="AF33" s="18">
        <f>IF(W33&gt;=2,IF(T33+U33+V33=0,1,0),0)</f>
        <v>0</v>
      </c>
      <c r="AG33" s="18">
        <f>IF(Y33+Z33+AA33+AB33+AC33+AD33+AE33+AF33=0,1,0)</f>
        <v>1</v>
      </c>
    </row>
  </sheetData>
  <phoneticPr fontId="2"/>
  <pageMargins left="0.34" right="0.12" top="0.98399999999999999" bottom="0.98399999999999999" header="0.51200000000000001" footer="0.51200000000000001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showGridLines="0" tabSelected="1" zoomScale="85" workbookViewId="0">
      <selection activeCell="H32" sqref="H32"/>
    </sheetView>
  </sheetViews>
  <sheetFormatPr defaultRowHeight="12" x14ac:dyDescent="0.15"/>
  <cols>
    <col min="1" max="1" width="35.5" style="6" customWidth="1"/>
    <col min="2" max="2" width="5.75" style="6" customWidth="1"/>
    <col min="3" max="3" width="6.625" style="6" customWidth="1"/>
    <col min="4" max="17" width="5" style="6" customWidth="1"/>
    <col min="18" max="18" width="6.75" style="6" customWidth="1"/>
    <col min="19" max="19" width="5" style="6" customWidth="1"/>
    <col min="20" max="21" width="2.625" style="20" bestFit="1" customWidth="1"/>
    <col min="22" max="22" width="2.75" style="20" bestFit="1" customWidth="1"/>
    <col min="23" max="23" width="2.625" style="20" bestFit="1" customWidth="1"/>
    <col min="24" max="24" width="3.375" style="20" bestFit="1" customWidth="1"/>
    <col min="25" max="28" width="4.125" style="20" bestFit="1" customWidth="1"/>
    <col min="29" max="32" width="4.375" style="20" bestFit="1" customWidth="1"/>
    <col min="33" max="33" width="3.375" style="20" bestFit="1" customWidth="1"/>
    <col min="34" max="16384" width="9" style="6"/>
  </cols>
  <sheetData>
    <row r="1" spans="1:33" x14ac:dyDescent="0.15">
      <c r="A1" s="8" t="s">
        <v>87</v>
      </c>
      <c r="B1" s="8"/>
      <c r="C1" s="2"/>
      <c r="D1" s="3" t="s">
        <v>5</v>
      </c>
      <c r="E1" s="3" t="s">
        <v>3</v>
      </c>
      <c r="F1" s="3" t="s">
        <v>4</v>
      </c>
      <c r="G1" s="3" t="s">
        <v>88</v>
      </c>
      <c r="H1" s="3" t="s">
        <v>2</v>
      </c>
      <c r="I1" s="3" t="s">
        <v>6</v>
      </c>
      <c r="J1" s="3" t="s">
        <v>115</v>
      </c>
      <c r="K1" s="4" t="s">
        <v>116</v>
      </c>
      <c r="L1" s="3" t="s">
        <v>7</v>
      </c>
      <c r="M1" s="3" t="s">
        <v>117</v>
      </c>
      <c r="N1" s="3" t="s">
        <v>118</v>
      </c>
      <c r="O1" s="3" t="s">
        <v>119</v>
      </c>
      <c r="P1" s="3" t="s">
        <v>120</v>
      </c>
      <c r="Q1" s="5" t="s">
        <v>121</v>
      </c>
    </row>
    <row r="2" spans="1:33" ht="13.5" x14ac:dyDescent="0.15">
      <c r="A2" s="8" t="s">
        <v>128</v>
      </c>
      <c r="C2" s="9" t="s">
        <v>0</v>
      </c>
      <c r="D2" s="97">
        <f>言語性下位検査!D$2</f>
        <v>14</v>
      </c>
      <c r="E2" s="97">
        <f>言語性下位検査!E$2</f>
        <v>13</v>
      </c>
      <c r="F2" s="97">
        <f>言語性下位検査!F$2</f>
        <v>14</v>
      </c>
      <c r="G2" s="97">
        <f>言語性下位検査!G$2</f>
        <v>16</v>
      </c>
      <c r="H2" s="97">
        <f>言語性下位検査!H$2</f>
        <v>13</v>
      </c>
      <c r="I2" s="97">
        <f>言語性下位検査!I$2</f>
        <v>13</v>
      </c>
      <c r="J2" s="97">
        <f>言語性下位検査!J$2</f>
        <v>13</v>
      </c>
      <c r="K2" s="98">
        <f>言語性下位検査!K$2</f>
        <v>7</v>
      </c>
      <c r="L2" s="97">
        <f>言語性下位検査!L$2</f>
        <v>8</v>
      </c>
      <c r="M2" s="97">
        <f>言語性下位検査!M$2</f>
        <v>6</v>
      </c>
      <c r="N2" s="97">
        <f>言語性下位検査!N$2</f>
        <v>8</v>
      </c>
      <c r="O2" s="97">
        <f>言語性下位検査!O$2</f>
        <v>10</v>
      </c>
      <c r="P2" s="97">
        <f>言語性下位検査!P$2</f>
        <v>9</v>
      </c>
      <c r="Q2" s="99" t="str">
        <f>言語性下位検査!Q$2</f>
        <v>-</v>
      </c>
    </row>
    <row r="3" spans="1:33" ht="13.5" x14ac:dyDescent="0.15">
      <c r="A3" s="8" t="s">
        <v>44</v>
      </c>
      <c r="B3" s="8"/>
      <c r="C3" s="75" t="s">
        <v>86</v>
      </c>
      <c r="D3" s="78" t="str">
        <f>IF(D$6-$R$4&gt;=2.2,"s",IF(D$6-$R$4&gt;=1,"+",IF(D$6-$R$4&gt;-1,"±",IF(D$6-$R$4&gt;-2.2,"-","w"))))</f>
        <v>s</v>
      </c>
      <c r="E3" s="77" t="str">
        <f>IF(E$6-$R$4&gt;=2.74,"s",IF(E$6-$R$4&gt;=1,"+",IF(E$6-$R$4&gt;-1,"±",IF(E$6-$R$4&gt;-2.74,"-","w"))))</f>
        <v>+</v>
      </c>
      <c r="F3" s="77" t="str">
        <f>IF(F$6-$R$4&gt;=2.87,"s",IF(F$6-$R$4&gt;=1,"+",IF(F$6-$R$4&gt;-1,"±",IF(F$6-$R$4&gt;-2.87,"-","w"))))</f>
        <v>s</v>
      </c>
      <c r="G3" s="77" t="str">
        <f>IF(G$6-$R$4&gt;=2.39,"s",IF(G$6-$R$4&gt;=1,"+",IF(G$6-$R$4&gt;-1,"±",IF(G$6-$R$4&gt;-2.39,"-","w"))))</f>
        <v>s</v>
      </c>
      <c r="H3" s="77" t="str">
        <f>IF(H$6-$R$4&gt;=2.74,"s",IF(H$6-$R$4&gt;=1,"+",IF(H$6-$R$4&gt;-1,"±",IF(H$6-$R$4&gt;-2.74,"-","w"))))</f>
        <v>+</v>
      </c>
      <c r="I3" s="77" t="str">
        <f>IF(I$6-$R$4&gt;=3.06,"s",IF(I$6-$R$4&gt;=1,"+",IF(I$6-$R$4&gt;-1,"±",IF(I$6-$R$4&gt;-3.06,"-","w"))))</f>
        <v>+</v>
      </c>
      <c r="J3" s="76" t="str">
        <f>IF(J$6-$R$4&gt;=2.99,"s",IF(J$6-$R$4&gt;=1,"+",IF(J$6-$R$4&gt;-1,"±",IF(J$6-$R$4&gt;-2.99,"-","w"))))</f>
        <v>+</v>
      </c>
      <c r="K3" s="78" t="str">
        <f>IF(K$6-$R$4&gt;=3.15,"s",IF(K$6-$R$4&gt;=1,"+",IF(K$6-$R$4&gt;-1,"±",IF(K$6-$R$4&gt;-3.15,"-","w"))))</f>
        <v>w</v>
      </c>
      <c r="L3" s="77" t="str">
        <f>IF(L$6-$R$4&gt;=2.8,"s",IF(L$6-$R$4&gt;=1,"+",IF(L$6-$R$4&gt;-1,"±",IF(L$6-$R$4&gt;-2.8,"-","w"))))</f>
        <v>w</v>
      </c>
      <c r="M3" s="77" t="str">
        <f>IF(M$6-$R$4&gt;=3.11,"s",IF(M$6-$R$4&gt;=1,"+",IF(M$6-$R$4&gt;-1,"±",IF(M$6-$R$4&gt;-3.11,"-","w"))))</f>
        <v>w</v>
      </c>
      <c r="N3" s="77" t="str">
        <f>IF(N$6-$R$4&gt;=2.7,"s",IF(N$6-$R$4&gt;=1,"+",IF(N$6-$R$4&gt;-1,"±",IF(N$6-$R$4&gt;-2.7,"-","w"))))</f>
        <v>w</v>
      </c>
      <c r="O3" s="77" t="str">
        <f>IF(O$6-$R$4&gt;=2.98,"s",IF(O$6-$R$4&gt;=1,"+",IF(O$6-$R$4&gt;-1,"±",IF(O$6-$R$4&gt;-2.98,"-","w"))))</f>
        <v>-</v>
      </c>
      <c r="P3" s="77" t="str">
        <f>IF(P$6-$R$4&gt;=2.72,"s",IF(P$6-$R$4&gt;=1,"+",IF(P$6-$R$4&gt;-1,"±",IF(P$6-$R$4&gt;-2.72,"-","w"))))</f>
        <v>-</v>
      </c>
      <c r="Q3" s="76"/>
    </row>
    <row r="4" spans="1:33" x14ac:dyDescent="0.15">
      <c r="I4" s="37"/>
      <c r="J4" s="13"/>
      <c r="Q4" s="81" t="s">
        <v>85</v>
      </c>
      <c r="R4" s="82">
        <f>AVERAGE(D6:P6)</f>
        <v>11.076923076923077</v>
      </c>
      <c r="S4" s="100"/>
    </row>
    <row r="5" spans="1:33" x14ac:dyDescent="0.15">
      <c r="A5" s="9"/>
      <c r="B5" s="9"/>
      <c r="C5" s="9" t="s">
        <v>1</v>
      </c>
      <c r="D5" s="4" t="s">
        <v>5</v>
      </c>
      <c r="E5" s="3" t="s">
        <v>3</v>
      </c>
      <c r="F5" s="3" t="s">
        <v>4</v>
      </c>
      <c r="G5" s="3" t="s">
        <v>88</v>
      </c>
      <c r="H5" s="3" t="s">
        <v>2</v>
      </c>
      <c r="I5" s="3" t="s">
        <v>6</v>
      </c>
      <c r="J5" s="3" t="s">
        <v>115</v>
      </c>
      <c r="K5" s="4" t="s">
        <v>116</v>
      </c>
      <c r="L5" s="3" t="s">
        <v>7</v>
      </c>
      <c r="M5" s="3" t="s">
        <v>117</v>
      </c>
      <c r="N5" s="3" t="s">
        <v>118</v>
      </c>
      <c r="O5" s="3" t="s">
        <v>119</v>
      </c>
      <c r="P5" s="3" t="s">
        <v>120</v>
      </c>
      <c r="Q5" s="5" t="s">
        <v>121</v>
      </c>
      <c r="R5" s="12" t="s">
        <v>1</v>
      </c>
      <c r="S5" s="50"/>
    </row>
    <row r="6" spans="1:33" x14ac:dyDescent="0.15">
      <c r="A6" s="14" t="s">
        <v>0</v>
      </c>
      <c r="B6" s="14"/>
      <c r="C6" s="15">
        <f>AVERAGE($D$6:$J$6)</f>
        <v>13.714285714285714</v>
      </c>
      <c r="D6" s="7">
        <f t="shared" ref="D6:Q6" si="0">D$2</f>
        <v>14</v>
      </c>
      <c r="E6" s="10">
        <f t="shared" si="0"/>
        <v>13</v>
      </c>
      <c r="F6" s="10">
        <f t="shared" si="0"/>
        <v>14</v>
      </c>
      <c r="G6" s="10">
        <f t="shared" si="0"/>
        <v>16</v>
      </c>
      <c r="H6" s="10">
        <f t="shared" si="0"/>
        <v>13</v>
      </c>
      <c r="I6" s="10">
        <f t="shared" si="0"/>
        <v>13</v>
      </c>
      <c r="J6" s="10">
        <f t="shared" si="0"/>
        <v>13</v>
      </c>
      <c r="K6" s="7">
        <f t="shared" si="0"/>
        <v>7</v>
      </c>
      <c r="L6" s="10">
        <f t="shared" si="0"/>
        <v>8</v>
      </c>
      <c r="M6" s="10">
        <f t="shared" si="0"/>
        <v>6</v>
      </c>
      <c r="N6" s="10">
        <f t="shared" si="0"/>
        <v>8</v>
      </c>
      <c r="O6" s="10">
        <f t="shared" si="0"/>
        <v>10</v>
      </c>
      <c r="P6" s="10">
        <f t="shared" si="0"/>
        <v>9</v>
      </c>
      <c r="Q6" s="11" t="str">
        <f t="shared" si="0"/>
        <v>-</v>
      </c>
      <c r="R6" s="80">
        <f>AVERAGE(K6:Q6)</f>
        <v>8</v>
      </c>
      <c r="S6" s="101"/>
    </row>
    <row r="7" spans="1:33" x14ac:dyDescent="0.15">
      <c r="A7" s="19"/>
      <c r="B7" s="19"/>
      <c r="Q7" s="74"/>
      <c r="R7" s="79"/>
      <c r="S7" s="79"/>
    </row>
    <row r="8" spans="1:33" x14ac:dyDescent="0.15">
      <c r="A8" s="9" t="s">
        <v>61</v>
      </c>
      <c r="B8" s="9" t="s">
        <v>22</v>
      </c>
      <c r="C8" s="9" t="s">
        <v>23</v>
      </c>
      <c r="D8" s="7" t="s">
        <v>5</v>
      </c>
      <c r="E8" s="10" t="s">
        <v>3</v>
      </c>
      <c r="F8" s="10" t="s">
        <v>4</v>
      </c>
      <c r="G8" s="10" t="s">
        <v>88</v>
      </c>
      <c r="H8" s="10" t="s">
        <v>2</v>
      </c>
      <c r="I8" s="10" t="s">
        <v>6</v>
      </c>
      <c r="J8" s="3" t="s">
        <v>115</v>
      </c>
      <c r="K8" s="4" t="s">
        <v>116</v>
      </c>
      <c r="L8" s="10" t="s">
        <v>7</v>
      </c>
      <c r="M8" s="3" t="s">
        <v>117</v>
      </c>
      <c r="N8" s="3" t="s">
        <v>118</v>
      </c>
      <c r="O8" s="3" t="s">
        <v>119</v>
      </c>
      <c r="P8" s="3" t="s">
        <v>120</v>
      </c>
      <c r="Q8" s="5" t="s">
        <v>121</v>
      </c>
      <c r="T8" s="4" t="s">
        <v>71</v>
      </c>
      <c r="U8" s="3" t="s">
        <v>72</v>
      </c>
      <c r="V8" s="4" t="s">
        <v>73</v>
      </c>
      <c r="W8" s="5" t="s">
        <v>74</v>
      </c>
      <c r="X8" s="5" t="str">
        <f>"±"</f>
        <v>±</v>
      </c>
      <c r="Y8" s="4" t="s">
        <v>75</v>
      </c>
      <c r="Z8" s="3" t="s">
        <v>75</v>
      </c>
      <c r="AA8" s="3" t="s">
        <v>76</v>
      </c>
      <c r="AB8" s="3" t="s">
        <v>76</v>
      </c>
      <c r="AC8" s="4" t="s">
        <v>77</v>
      </c>
      <c r="AD8" s="3" t="s">
        <v>77</v>
      </c>
      <c r="AE8" s="3" t="s">
        <v>17</v>
      </c>
      <c r="AF8" s="3" t="s">
        <v>78</v>
      </c>
      <c r="AG8" s="28" t="s">
        <v>79</v>
      </c>
    </row>
    <row r="9" spans="1:33" x14ac:dyDescent="0.15">
      <c r="A9" s="57" t="s">
        <v>110</v>
      </c>
      <c r="B9" s="24"/>
      <c r="C9" s="96"/>
      <c r="D9" s="58"/>
      <c r="E9" s="59"/>
      <c r="F9" s="59"/>
      <c r="G9" s="59"/>
      <c r="H9" s="59"/>
      <c r="I9" s="59"/>
      <c r="J9" s="59"/>
      <c r="K9" s="24"/>
      <c r="L9" s="59"/>
      <c r="M9" s="59"/>
      <c r="N9" s="59"/>
      <c r="O9" s="25"/>
      <c r="P9" s="59"/>
      <c r="Q9" s="60"/>
      <c r="T9" s="4"/>
      <c r="U9" s="3"/>
      <c r="V9" s="4"/>
      <c r="W9" s="5"/>
      <c r="X9" s="28"/>
      <c r="Y9" s="3"/>
      <c r="Z9" s="3"/>
      <c r="AA9" s="3"/>
      <c r="AB9" s="3"/>
      <c r="AC9" s="4"/>
      <c r="AD9" s="3"/>
      <c r="AE9" s="3"/>
      <c r="AF9" s="5"/>
      <c r="AG9" s="5"/>
    </row>
    <row r="10" spans="1:33" x14ac:dyDescent="0.15">
      <c r="A10" s="89" t="s">
        <v>111</v>
      </c>
      <c r="B10" s="22"/>
      <c r="C10" s="35"/>
      <c r="D10" s="61"/>
      <c r="E10" s="62"/>
      <c r="F10" s="62"/>
      <c r="G10" s="62"/>
      <c r="H10" s="62"/>
      <c r="I10" s="62"/>
      <c r="J10" s="62"/>
      <c r="K10" s="49"/>
      <c r="L10" s="62"/>
      <c r="M10" s="62"/>
      <c r="N10" s="62"/>
      <c r="O10" s="50"/>
      <c r="P10" s="62"/>
      <c r="Q10" s="63"/>
      <c r="T10" s="22"/>
      <c r="U10" s="27"/>
      <c r="V10" s="22"/>
      <c r="W10" s="23"/>
      <c r="X10" s="35"/>
      <c r="Y10" s="27"/>
      <c r="Z10" s="27"/>
      <c r="AA10" s="27"/>
      <c r="AB10" s="27"/>
      <c r="AC10" s="22"/>
      <c r="AD10" s="27"/>
      <c r="AE10" s="27"/>
      <c r="AF10" s="23"/>
      <c r="AG10" s="23"/>
    </row>
    <row r="11" spans="1:33" x14ac:dyDescent="0.15">
      <c r="A11" s="29" t="s">
        <v>45</v>
      </c>
      <c r="B11" s="22" t="str">
        <f>IF(Y11=1,"○s",IF(Z11=1,"○s",IF(AA11=1,"△s",IF(AB11=1,"△s",IF(AG11=1,"×"," ")))))</f>
        <v>×</v>
      </c>
      <c r="C11" s="35" t="str">
        <f>IF(AC11=1,"○w",IF(AD11=1,"○w",IF(AE11=1,"△w",IF(AF11=1,"△w",IF(AG11=1,"×"," ")))))</f>
        <v>×</v>
      </c>
      <c r="D11" s="61"/>
      <c r="E11" s="62"/>
      <c r="F11" s="102" t="str">
        <f>F$3</f>
        <v>s</v>
      </c>
      <c r="G11" s="102" t="str">
        <f>G$3</f>
        <v>s</v>
      </c>
      <c r="H11" s="62"/>
      <c r="I11" s="62"/>
      <c r="J11" s="102" t="str">
        <f>J$3</f>
        <v>+</v>
      </c>
      <c r="K11" s="61"/>
      <c r="L11" s="102" t="str">
        <f>L$3</f>
        <v>w</v>
      </c>
      <c r="M11" s="62"/>
      <c r="N11" s="62"/>
      <c r="O11" s="62"/>
      <c r="P11" s="102" t="str">
        <f>P$3</f>
        <v>-</v>
      </c>
      <c r="Q11" s="63"/>
      <c r="T11" s="22">
        <f>COUNTIF($D11:$Q11,"s")</f>
        <v>2</v>
      </c>
      <c r="U11" s="27">
        <f>COUNTIF($D11:$Q11,"+")</f>
        <v>1</v>
      </c>
      <c r="V11" s="22">
        <f>COUNTIF($D11:$Q11,"w")</f>
        <v>1</v>
      </c>
      <c r="W11" s="23">
        <f>COUNTIF($D11:$Q11,"-")</f>
        <v>1</v>
      </c>
      <c r="X11" s="35">
        <f>COUNTIF($D11:$Q11,"±")</f>
        <v>0</v>
      </c>
      <c r="Y11" s="27">
        <f>IF(T11&gt;=2,IF(V11+W11=0,1,0),0)</f>
        <v>0</v>
      </c>
      <c r="Z11" s="27">
        <f>IF(U11&gt;=1,IF(T11=1,IF(V11+W11=0,1,0),0),0)</f>
        <v>0</v>
      </c>
      <c r="AA11" s="27">
        <f>IF(T11=1,IF(U11+V11+W11=0,1,0),0)</f>
        <v>0</v>
      </c>
      <c r="AB11" s="27">
        <f>IF(U11&gt;=2,IF(T11+V11+W11=0,1,0),0)</f>
        <v>0</v>
      </c>
      <c r="AC11" s="22">
        <f>IF(V11&gt;=2,IF(T11+U11=0,1,0),0)</f>
        <v>0</v>
      </c>
      <c r="AD11" s="27">
        <f>IF(W11&gt;=1,IF(V11=1,IF(T11+U11=0,1,0),0),0)</f>
        <v>0</v>
      </c>
      <c r="AE11" s="27">
        <f>IF(V11=1,IF(T11+U11+W11=0,1,0),0)</f>
        <v>0</v>
      </c>
      <c r="AF11" s="23">
        <f>IF(W11&gt;=2,IF(T11+U11+V11=0,1,0),0)</f>
        <v>0</v>
      </c>
      <c r="AG11" s="23">
        <f>IF(Y11+Z11+AA11+AB11+AC11+AD11+AE11+AF11=0,1,0)</f>
        <v>1</v>
      </c>
    </row>
    <row r="12" spans="1:33" x14ac:dyDescent="0.15">
      <c r="A12" s="29" t="s">
        <v>62</v>
      </c>
      <c r="B12" s="22" t="str">
        <f>IF(Y12=1,"○s",IF(Z12=1,"○s",IF(AA12=1,"△s",IF(AB12=1,"△s",IF(AG12=1,"×"," ")))))</f>
        <v>×</v>
      </c>
      <c r="C12" s="35" t="str">
        <f>IF(AC12=1,"○w",IF(AD12=1,"○w",IF(AE12=1,"△w",IF(AF12=1,"△w",IF(AG12=1,"×"," ")))))</f>
        <v>×</v>
      </c>
      <c r="D12" s="61"/>
      <c r="E12" s="62"/>
      <c r="F12" s="102" t="str">
        <f>F$3</f>
        <v>s</v>
      </c>
      <c r="G12" s="102" t="str">
        <f>G$3</f>
        <v>s</v>
      </c>
      <c r="H12" s="62"/>
      <c r="I12" s="62"/>
      <c r="J12" s="102" t="str">
        <f>J$3</f>
        <v>+</v>
      </c>
      <c r="K12" s="61"/>
      <c r="L12" s="102" t="str">
        <f>L$3</f>
        <v>w</v>
      </c>
      <c r="M12" s="62"/>
      <c r="N12" s="62"/>
      <c r="O12" s="62"/>
      <c r="P12" s="102" t="str">
        <f>P$3</f>
        <v>-</v>
      </c>
      <c r="Q12" s="63"/>
      <c r="T12" s="22">
        <f>COUNTIF($D12:$Q12,"s")</f>
        <v>2</v>
      </c>
      <c r="U12" s="27">
        <f>COUNTIF($D12:$Q12,"+")</f>
        <v>1</v>
      </c>
      <c r="V12" s="22">
        <f>COUNTIF($D12:$Q12,"w")</f>
        <v>1</v>
      </c>
      <c r="W12" s="23">
        <f>COUNTIF($D12:$Q12,"-")</f>
        <v>1</v>
      </c>
      <c r="X12" s="35">
        <f>COUNTIF($D12:$Q12,"±")</f>
        <v>0</v>
      </c>
      <c r="Y12" s="27">
        <f>IF(T12&gt;=2,IF(V12+W12=0,1,0),0)</f>
        <v>0</v>
      </c>
      <c r="Z12" s="27">
        <f>IF(U12&gt;=1,IF(T12=1,IF(V12+W12=0,1,0),0),0)</f>
        <v>0</v>
      </c>
      <c r="AA12" s="27">
        <f>IF(T12=1,IF(U12+V12+W12=0,1,0),0)</f>
        <v>0</v>
      </c>
      <c r="AB12" s="27">
        <f>IF(U12&gt;=2,IF(T12+V12+W12=0,1,0),0)</f>
        <v>0</v>
      </c>
      <c r="AC12" s="22">
        <f>IF(V12&gt;=2,IF(T12+U12=0,1,0),0)</f>
        <v>0</v>
      </c>
      <c r="AD12" s="27">
        <f>IF(W12&gt;=1,IF(V12=1,IF(T12+U12=0,1,0),0),0)</f>
        <v>0</v>
      </c>
      <c r="AE12" s="27">
        <f>IF(V12=1,IF(T12+U12+W12=0,1,0),0)</f>
        <v>0</v>
      </c>
      <c r="AF12" s="23">
        <f>IF(W12&gt;=2,IF(T12+U12+V12=0,1,0),0)</f>
        <v>0</v>
      </c>
      <c r="AG12" s="23">
        <f>IF(Y12+Z12+AA12+AB12+AC12+AD12+AE12+AF12=0,1,0)</f>
        <v>1</v>
      </c>
    </row>
    <row r="13" spans="1:33" x14ac:dyDescent="0.15">
      <c r="A13" s="29" t="s">
        <v>46</v>
      </c>
      <c r="B13" s="22" t="str">
        <f>IF(Y13=1,"○s",IF(Z13=1,"○s",IF(AA13=1,"△s",IF(AB13=1,"△s",IF(AG13=1,"×"," ")))))</f>
        <v>×</v>
      </c>
      <c r="C13" s="35" t="str">
        <f>IF(AC13=1,"○w",IF(AD13=1,"○w",IF(AE13=1,"△w",IF(AF13=1,"△w",IF(AG13=1,"×"," ")))))</f>
        <v>×</v>
      </c>
      <c r="D13" s="61"/>
      <c r="E13" s="62"/>
      <c r="F13" s="102" t="str">
        <f>F$3</f>
        <v>s</v>
      </c>
      <c r="G13" s="102" t="str">
        <f>G$3</f>
        <v>s</v>
      </c>
      <c r="H13" s="62"/>
      <c r="I13" s="62"/>
      <c r="J13" s="102" t="str">
        <f>J$3</f>
        <v>+</v>
      </c>
      <c r="K13" s="61"/>
      <c r="L13" s="62"/>
      <c r="M13" s="62"/>
      <c r="N13" s="62"/>
      <c r="O13" s="62"/>
      <c r="P13" s="102" t="str">
        <f>P$3</f>
        <v>-</v>
      </c>
      <c r="Q13" s="63"/>
      <c r="T13" s="22">
        <f>COUNTIF($D13:$Q13,"s")</f>
        <v>2</v>
      </c>
      <c r="U13" s="27">
        <f>COUNTIF($D13:$Q13,"+")</f>
        <v>1</v>
      </c>
      <c r="V13" s="22">
        <f>COUNTIF($D13:$Q13,"w")</f>
        <v>0</v>
      </c>
      <c r="W13" s="23">
        <f>COUNTIF($D13:$Q13,"-")</f>
        <v>1</v>
      </c>
      <c r="X13" s="35">
        <f>COUNTIF($D13:$Q13,"±")</f>
        <v>0</v>
      </c>
      <c r="Y13" s="27">
        <f>IF(T13&gt;=2,IF(V13+W13=0,1,0),0)</f>
        <v>0</v>
      </c>
      <c r="Z13" s="27">
        <f>IF(U13&gt;=1,IF(T13=1,IF(V13+W13=0,1,0),0),0)</f>
        <v>0</v>
      </c>
      <c r="AA13" s="27">
        <f>IF(T13=1,IF(U13+V13+W13=0,1,0),0)</f>
        <v>0</v>
      </c>
      <c r="AB13" s="27">
        <f>IF(U13&gt;=2,IF(T13+V13+W13=0,1,0),0)</f>
        <v>0</v>
      </c>
      <c r="AC13" s="22">
        <f>IF(V13&gt;=2,IF(T13+U13=0,1,0),0)</f>
        <v>0</v>
      </c>
      <c r="AD13" s="27">
        <f>IF(W13&gt;=1,IF(V13=1,IF(T13+U13=0,1,0),0),0)</f>
        <v>0</v>
      </c>
      <c r="AE13" s="27">
        <f>IF(V13=1,IF(T13+U13+W13=0,1,0),0)</f>
        <v>0</v>
      </c>
      <c r="AF13" s="23">
        <f>IF(W13&gt;=2,IF(T13+U13+V13=0,1,0),0)</f>
        <v>0</v>
      </c>
      <c r="AG13" s="23">
        <f>IF(Y13+Z13+AA13+AB13+AC13+AD13+AE13+AF13=0,1,0)</f>
        <v>1</v>
      </c>
    </row>
    <row r="14" spans="1:33" x14ac:dyDescent="0.15">
      <c r="A14" s="52" t="s">
        <v>47</v>
      </c>
      <c r="B14" s="22" t="str">
        <f>IF(Y14=1,"○s",IF(Z14=1,"○s",IF(AA14=1,"△s",IF(AB14=1,"△s",IF(AG14=1,"×"," ")))))</f>
        <v>×</v>
      </c>
      <c r="C14" s="35" t="str">
        <f>IF(AC14=1,"○w",IF(AD14=1,"○w",IF(AE14=1,"△w",IF(AF14=1,"△w",IF(AG14=1,"×"," ")))))</f>
        <v>×</v>
      </c>
      <c r="D14" s="61"/>
      <c r="E14" s="62"/>
      <c r="F14" s="102" t="str">
        <f>F$3</f>
        <v>s</v>
      </c>
      <c r="G14" s="62"/>
      <c r="H14" s="62"/>
      <c r="I14" s="62"/>
      <c r="J14" s="102" t="str">
        <f>J$3</f>
        <v>+</v>
      </c>
      <c r="K14" s="103" t="str">
        <f>K$3</f>
        <v>w</v>
      </c>
      <c r="L14" s="102" t="str">
        <f>L$3</f>
        <v>w</v>
      </c>
      <c r="M14" s="62"/>
      <c r="N14" s="62"/>
      <c r="O14" s="62"/>
      <c r="P14" s="102" t="str">
        <f>P$3</f>
        <v>-</v>
      </c>
      <c r="Q14" s="63"/>
      <c r="T14" s="22">
        <f>COUNTIF($D14:$Q14,"s")</f>
        <v>1</v>
      </c>
      <c r="U14" s="27">
        <f>COUNTIF($D14:$Q14,"+")</f>
        <v>1</v>
      </c>
      <c r="V14" s="22">
        <f>COUNTIF($D14:$Q14,"w")</f>
        <v>2</v>
      </c>
      <c r="W14" s="23">
        <f>COUNTIF($D14:$Q14,"-")</f>
        <v>1</v>
      </c>
      <c r="X14" s="35">
        <f>COUNTIF($D14:$Q14,"±")</f>
        <v>0</v>
      </c>
      <c r="Y14" s="27">
        <f>IF(T14&gt;=2,IF(V14+W14=0,1,0),0)</f>
        <v>0</v>
      </c>
      <c r="Z14" s="27">
        <f>IF(U14&gt;=1,IF(T14=1,IF(V14+W14=0,1,0),0),0)</f>
        <v>0</v>
      </c>
      <c r="AA14" s="27">
        <f>IF(T14=1,IF(U14+V14+W14=0,1,0),0)</f>
        <v>0</v>
      </c>
      <c r="AB14" s="27">
        <f>IF(U14&gt;=2,IF(T14+V14+W14=0,1,0),0)</f>
        <v>0</v>
      </c>
      <c r="AC14" s="22">
        <f>IF(V14&gt;=2,IF(T14+U14=0,1,0),0)</f>
        <v>0</v>
      </c>
      <c r="AD14" s="27">
        <f>IF(W14&gt;=1,IF(V14=1,IF(T14+U14=0,1,0),0),0)</f>
        <v>0</v>
      </c>
      <c r="AE14" s="27">
        <f>IF(V14=1,IF(T14+U14+W14=0,1,0),0)</f>
        <v>0</v>
      </c>
      <c r="AF14" s="23">
        <f>IF(W14&gt;=2,IF(T14+U14+V14=0,1,0),0)</f>
        <v>0</v>
      </c>
      <c r="AG14" s="23">
        <f>IF(Y14+Z14+AA14+AB14+AC14+AD14+AE14+AF14=0,1,0)</f>
        <v>1</v>
      </c>
    </row>
    <row r="15" spans="1:33" ht="13.5" x14ac:dyDescent="0.15">
      <c r="A15" s="54" t="s">
        <v>112</v>
      </c>
      <c r="B15" s="16" t="str">
        <f>IF(Y15=1,"○s",IF(Z15=1,"○s",IF(AA15=1,"△s",IF(AB15=1,"△s",IF(AG15=1,"×"," ")))))</f>
        <v>×</v>
      </c>
      <c r="C15" s="14" t="str">
        <f>IF(AC15=1,"○w",IF(AD15=1,"○w",IF(AE15=1,"△w",IF(AF15=1,"△w",IF(AG15=1,"×"," ")))))</f>
        <v>×</v>
      </c>
      <c r="D15" s="68"/>
      <c r="E15" s="69"/>
      <c r="F15" s="106" t="str">
        <f>F$3</f>
        <v>s</v>
      </c>
      <c r="G15" s="69"/>
      <c r="H15" s="69"/>
      <c r="I15" s="69"/>
      <c r="J15" s="69"/>
      <c r="K15" s="107" t="str">
        <f>K$3</f>
        <v>w</v>
      </c>
      <c r="L15" s="106" t="str">
        <f>L$3</f>
        <v>w</v>
      </c>
      <c r="M15" s="106" t="str">
        <f>M$3</f>
        <v>w</v>
      </c>
      <c r="N15" s="69"/>
      <c r="O15" s="106" t="str">
        <f>O$3</f>
        <v>-</v>
      </c>
      <c r="P15" s="106" t="str">
        <f>P$3</f>
        <v>-</v>
      </c>
      <c r="Q15" s="87"/>
      <c r="T15" s="16">
        <f>COUNTIF($D15:$Q15,"s")</f>
        <v>1</v>
      </c>
      <c r="U15" s="17">
        <f>COUNTIF($D15:$Q15,"+")</f>
        <v>0</v>
      </c>
      <c r="V15" s="16">
        <f>COUNTIF($D15:$Q15,"w")</f>
        <v>3</v>
      </c>
      <c r="W15" s="18">
        <f>COUNTIF($D15:$Q15,"-")</f>
        <v>2</v>
      </c>
      <c r="X15" s="14">
        <f>COUNTIF($D15:$Q15,"±")</f>
        <v>0</v>
      </c>
      <c r="Y15" s="17">
        <f>IF(T15&gt;=2,IF(V15+W15=0,1,0),0)</f>
        <v>0</v>
      </c>
      <c r="Z15" s="17">
        <f>IF(U15&gt;=1,IF(T15=1,IF(V15+W15=0,1,0),0),0)</f>
        <v>0</v>
      </c>
      <c r="AA15" s="17">
        <f>IF(T15=1,IF(U15+V15+W15=0,1,0),0)</f>
        <v>0</v>
      </c>
      <c r="AB15" s="17">
        <f>IF(U15&gt;=2,IF(T15+V15+W15=0,1,0),0)</f>
        <v>0</v>
      </c>
      <c r="AC15" s="16">
        <f>IF(V15&gt;=2,IF(T15+U15=0,1,0),0)</f>
        <v>0</v>
      </c>
      <c r="AD15" s="17">
        <f>IF(W15&gt;=1,IF(V15=1,IF(T15+U15=0,1,0),0),0)</f>
        <v>0</v>
      </c>
      <c r="AE15" s="17">
        <f>IF(V15=1,IF(T15+U15+W15=0,1,0),0)</f>
        <v>0</v>
      </c>
      <c r="AF15" s="18">
        <f>IF(W15&gt;=2,IF(T15+U15+V15=0,1,0),0)</f>
        <v>0</v>
      </c>
      <c r="AG15" s="18">
        <f>IF(Y15+Z15+AA15+AB15+AC15+AD15+AE15+AF15=0,1,0)</f>
        <v>1</v>
      </c>
    </row>
    <row r="16" spans="1:33" x14ac:dyDescent="0.15">
      <c r="A16" s="91" t="s">
        <v>113</v>
      </c>
      <c r="B16" s="22"/>
      <c r="C16" s="35"/>
      <c r="D16" s="61"/>
      <c r="E16" s="62"/>
      <c r="F16" s="62"/>
      <c r="G16" s="62"/>
      <c r="H16" s="62"/>
      <c r="I16" s="62"/>
      <c r="J16" s="62"/>
      <c r="K16" s="61"/>
      <c r="L16" s="62"/>
      <c r="M16" s="62"/>
      <c r="N16" s="62"/>
      <c r="O16" s="62"/>
      <c r="P16" s="62"/>
      <c r="Q16" s="63"/>
      <c r="T16" s="4"/>
      <c r="U16" s="5"/>
      <c r="V16" s="27"/>
      <c r="W16" s="27"/>
      <c r="X16" s="28"/>
      <c r="Y16" s="27"/>
      <c r="Z16" s="27"/>
      <c r="AA16" s="27"/>
      <c r="AB16" s="27"/>
      <c r="AC16" s="4"/>
      <c r="AD16" s="3"/>
      <c r="AE16" s="3"/>
      <c r="AF16" s="5"/>
      <c r="AG16" s="23"/>
    </row>
    <row r="17" spans="1:33" x14ac:dyDescent="0.15">
      <c r="A17" s="29" t="s">
        <v>49</v>
      </c>
      <c r="B17" s="22" t="str">
        <f>IF(Y17=1,"○s",IF(Z17=1,"○s",IF(AA17=1,"△s",IF(AB17=1,"△s",IF(AG17=1,"×"," ")))))</f>
        <v>×</v>
      </c>
      <c r="C17" s="35" t="str">
        <f>IF(AC17=1,"○w",IF(AD17=1,"○w",IF(AE17=1,"△w",IF(AF17=1,"△w",IF(AG17=1,"×"," ")))))</f>
        <v>×</v>
      </c>
      <c r="D17" s="61"/>
      <c r="E17" s="102" t="str">
        <f>E$3</f>
        <v>+</v>
      </c>
      <c r="F17" s="62"/>
      <c r="G17" s="62"/>
      <c r="H17" s="62"/>
      <c r="I17" s="102" t="str">
        <f>I$3</f>
        <v>+</v>
      </c>
      <c r="J17" s="62"/>
      <c r="K17" s="61"/>
      <c r="L17" s="62"/>
      <c r="M17" s="62"/>
      <c r="N17" s="102" t="str">
        <f>N$3</f>
        <v>w</v>
      </c>
      <c r="O17" s="62"/>
      <c r="P17" s="62"/>
      <c r="Q17" s="63"/>
      <c r="T17" s="22">
        <f>COUNTIF($D17:$Q17,"s")</f>
        <v>0</v>
      </c>
      <c r="U17" s="23">
        <f>COUNTIF($D17:$Q17,"+")</f>
        <v>2</v>
      </c>
      <c r="V17" s="27">
        <f>COUNTIF($D17:$Q17,"w")</f>
        <v>1</v>
      </c>
      <c r="W17" s="27">
        <f>COUNTIF($D17:$Q17,"-")</f>
        <v>0</v>
      </c>
      <c r="X17" s="35">
        <f>COUNTIF($D17:$Q17,"±")</f>
        <v>0</v>
      </c>
      <c r="Y17" s="27">
        <f>IF(T17&gt;=2,IF(V17+W17=0,1,0),0)</f>
        <v>0</v>
      </c>
      <c r="Z17" s="27">
        <f>IF(U17&gt;=1,IF(T17=1,IF(V17+W17=0,1,0),0),0)</f>
        <v>0</v>
      </c>
      <c r="AA17" s="27">
        <f>IF(T17=1,IF(U17+V17+W17=0,1,0),0)</f>
        <v>0</v>
      </c>
      <c r="AB17" s="27">
        <f>IF(U17&gt;=2,IF(T17+V17+W17=0,1,0),0)</f>
        <v>0</v>
      </c>
      <c r="AC17" s="22">
        <f>IF(V17&gt;=2,IF(T17+U17=0,1,0),0)</f>
        <v>0</v>
      </c>
      <c r="AD17" s="27">
        <f>IF(W17&gt;=1,IF(V17=1,IF(T17+U17=0,1,0),0),0)</f>
        <v>0</v>
      </c>
      <c r="AE17" s="27">
        <f>IF(V17=1,IF(T17+U17+W17=0,1,0),0)</f>
        <v>0</v>
      </c>
      <c r="AF17" s="23">
        <f>IF(W17&gt;=2,IF(T17+U17+V17=0,1,0),0)</f>
        <v>0</v>
      </c>
      <c r="AG17" s="23">
        <f>IF(Y17+Z17+AA17+AB17+AC17+AD17+AE17+AF17=0,1,0)</f>
        <v>1</v>
      </c>
    </row>
    <row r="18" spans="1:33" ht="14.25" thickBot="1" x14ac:dyDescent="0.2">
      <c r="A18" s="92" t="s">
        <v>50</v>
      </c>
      <c r="B18" s="47" t="str">
        <f>IF(Y18=1,"○s",IF(Z18=1,"○s",IF(AA18=1,"△s",IF(AB18=1,"△s",IF(AG18=1,"×"," ")))))</f>
        <v>×</v>
      </c>
      <c r="C18" s="73" t="str">
        <f>IF(AC18=1,"○w",IF(AD18=1,"○w",IF(AE18=1,"△w",IF(AF18=1,"△w",IF(AG18=1,"×"," ")))))</f>
        <v>×</v>
      </c>
      <c r="D18" s="93"/>
      <c r="E18" s="94"/>
      <c r="F18" s="94"/>
      <c r="G18" s="94"/>
      <c r="H18" s="94"/>
      <c r="I18" s="94"/>
      <c r="J18" s="109" t="str">
        <f>J$3</f>
        <v>+</v>
      </c>
      <c r="K18" s="93"/>
      <c r="L18" s="105" t="str">
        <f>L$3</f>
        <v>w</v>
      </c>
      <c r="M18" s="94"/>
      <c r="N18" s="94"/>
      <c r="O18" s="94"/>
      <c r="P18" s="105" t="str">
        <f>P$3</f>
        <v>-</v>
      </c>
      <c r="Q18" s="95"/>
      <c r="T18" s="47">
        <f>COUNTIF($D18:$Q18,"s")</f>
        <v>0</v>
      </c>
      <c r="U18" s="46">
        <f>COUNTIF($D18:$Q18,"+")</f>
        <v>1</v>
      </c>
      <c r="V18" s="45">
        <f>COUNTIF($D18:$Q18,"w")</f>
        <v>1</v>
      </c>
      <c r="W18" s="45">
        <f>COUNTIF($D18:$Q18,"-")</f>
        <v>1</v>
      </c>
      <c r="X18" s="73">
        <f>COUNTIF($D18:$Q18,"±")</f>
        <v>0</v>
      </c>
      <c r="Y18" s="45">
        <f>IF(T18&gt;=2,IF(V18+W18=0,1,0),0)</f>
        <v>0</v>
      </c>
      <c r="Z18" s="45">
        <f>IF(U18&gt;=1,IF(T18=1,IF(V18+W18=0,1,0),0),0)</f>
        <v>0</v>
      </c>
      <c r="AA18" s="45">
        <f>IF(T18=1,IF(U18+V18+W18=0,1,0),0)</f>
        <v>0</v>
      </c>
      <c r="AB18" s="45">
        <f>IF(U18&gt;=2,IF(T18+V18+W18=0,1,0),0)</f>
        <v>0</v>
      </c>
      <c r="AC18" s="47">
        <f>IF(V18&gt;=2,IF(T18+U18=0,1,0),0)</f>
        <v>0</v>
      </c>
      <c r="AD18" s="45">
        <f>IF(W18&gt;=1,IF(V18=1,IF(T18+U18=0,1,0),0),0)</f>
        <v>0</v>
      </c>
      <c r="AE18" s="45">
        <f>IF(V18=1,IF(T18+U18+W18=0,1,0),0)</f>
        <v>0</v>
      </c>
      <c r="AF18" s="46">
        <f>IF(W18&gt;=2,IF(T18+U18+V18=0,1,0),0)</f>
        <v>0</v>
      </c>
      <c r="AG18" s="46">
        <f>IF(Y18+Z18+AA18+AB18+AC18+AD18+AE18+AF18=0,1,0)</f>
        <v>1</v>
      </c>
    </row>
    <row r="19" spans="1:33" ht="12.75" thickTop="1" x14ac:dyDescent="0.15">
      <c r="A19" s="48" t="s">
        <v>114</v>
      </c>
      <c r="B19" s="22"/>
      <c r="C19" s="35"/>
      <c r="D19" s="61"/>
      <c r="E19" s="62"/>
      <c r="F19" s="62"/>
      <c r="G19" s="62"/>
      <c r="H19" s="62"/>
      <c r="I19" s="62"/>
      <c r="J19" s="62"/>
      <c r="K19" s="61"/>
      <c r="L19" s="62"/>
      <c r="M19" s="62"/>
      <c r="N19" s="62"/>
      <c r="O19" s="62"/>
      <c r="P19" s="62"/>
      <c r="Q19" s="63"/>
      <c r="T19" s="22"/>
      <c r="U19" s="23"/>
      <c r="V19" s="27"/>
      <c r="W19" s="27"/>
      <c r="X19" s="35"/>
      <c r="Y19" s="27"/>
      <c r="Z19" s="27"/>
      <c r="AA19" s="27"/>
      <c r="AB19" s="27"/>
      <c r="AC19" s="22"/>
      <c r="AD19" s="27"/>
      <c r="AE19" s="27"/>
      <c r="AF19" s="23"/>
      <c r="AG19" s="23"/>
    </row>
    <row r="20" spans="1:33" x14ac:dyDescent="0.15">
      <c r="A20" s="30" t="s">
        <v>48</v>
      </c>
      <c r="B20" s="22" t="str">
        <f>IF(Y20=1,"○s",IF(Z20=1,"○s",IF(AA20=1,"△s",IF(AB20=1,"△s",IF(AG20=1,"×"," ")))))</f>
        <v>○s</v>
      </c>
      <c r="C20" s="35" t="str">
        <f>IF(AC20=1,"○w",IF(AD20=1,"○w",IF(AE20=1,"△w",IF(AF20=1,"△w",IF(AG20=1,"×"," ")))))</f>
        <v xml:space="preserve"> </v>
      </c>
      <c r="D20" s="103" t="str">
        <f>D$3</f>
        <v>s</v>
      </c>
      <c r="E20" s="62"/>
      <c r="F20" s="62"/>
      <c r="G20" s="62"/>
      <c r="H20" s="102" t="str">
        <f>H$3</f>
        <v>+</v>
      </c>
      <c r="I20" s="62"/>
      <c r="J20" s="62"/>
      <c r="K20" s="61"/>
      <c r="L20" s="62"/>
      <c r="M20" s="62"/>
      <c r="N20" s="62"/>
      <c r="O20" s="62"/>
      <c r="P20" s="62"/>
      <c r="Q20" s="63"/>
      <c r="T20" s="22">
        <f>COUNTIF($D20:$Q20,"s")</f>
        <v>1</v>
      </c>
      <c r="U20" s="23">
        <f>COUNTIF($D20:$Q20,"+")</f>
        <v>1</v>
      </c>
      <c r="V20" s="27">
        <f>COUNTIF($D20:$Q20,"w")</f>
        <v>0</v>
      </c>
      <c r="W20" s="27">
        <f>COUNTIF($D20:$Q20,"-")</f>
        <v>0</v>
      </c>
      <c r="X20" s="35">
        <f>COUNTIF($D20:$Q20,"±")</f>
        <v>0</v>
      </c>
      <c r="Y20" s="27">
        <f>IF(T20&gt;=2,IF(V20+W20=0,1,0),0)</f>
        <v>0</v>
      </c>
      <c r="Z20" s="27">
        <f>IF(U20&gt;=1,IF(T20=1,IF(V20+W20=0,1,0),0),0)</f>
        <v>1</v>
      </c>
      <c r="AA20" s="27">
        <f>IF(T20=1,IF(U20+V20+W20=0,1,0),0)</f>
        <v>0</v>
      </c>
      <c r="AB20" s="27">
        <f>IF(U20&gt;=2,IF(T20+V20+W20=0,1,0),0)</f>
        <v>0</v>
      </c>
      <c r="AC20" s="22">
        <f>IF(V20&gt;=2,IF(T20+U20=0,1,0),0)</f>
        <v>0</v>
      </c>
      <c r="AD20" s="27">
        <f>IF(W20&gt;=1,IF(V20=1,IF(T20+U20=0,1,0),0),0)</f>
        <v>0</v>
      </c>
      <c r="AE20" s="27">
        <f>IF(V20=1,IF(T20+U20+W20=0,1,0),0)</f>
        <v>0</v>
      </c>
      <c r="AF20" s="23">
        <f>IF(W20&gt;=2,IF(T20+U20+V20=0,1,0),0)</f>
        <v>0</v>
      </c>
      <c r="AG20" s="23">
        <f>IF(Y20+Z20+AA20+AB20+AC20+AD20+AE20+AF20=0,1,0)</f>
        <v>0</v>
      </c>
    </row>
    <row r="21" spans="1:33" x14ac:dyDescent="0.15">
      <c r="A21" s="30" t="s">
        <v>51</v>
      </c>
      <c r="B21" s="22" t="str">
        <f>IF(Y21=1,"○s",IF(Z21=1,"○s",IF(AA21=1,"△s",IF(AB21=1,"△s",IF(AG21=1,"×"," ")))))</f>
        <v>○s</v>
      </c>
      <c r="C21" s="35" t="str">
        <f>IF(AC21=1,"○w",IF(AD21=1,"○w",IF(AE21=1,"△w",IF(AF21=1,"△w",IF(AG21=1,"×"," ")))))</f>
        <v xml:space="preserve"> </v>
      </c>
      <c r="D21" s="103" t="str">
        <f>D$3</f>
        <v>s</v>
      </c>
      <c r="E21" s="62"/>
      <c r="F21" s="102" t="str">
        <f>F$3</f>
        <v>s</v>
      </c>
      <c r="G21" s="62"/>
      <c r="H21" s="102" t="str">
        <f>H$3</f>
        <v>+</v>
      </c>
      <c r="I21" s="62"/>
      <c r="J21" s="62"/>
      <c r="K21" s="61"/>
      <c r="L21" s="62"/>
      <c r="M21" s="62"/>
      <c r="N21" s="62"/>
      <c r="O21" s="62"/>
      <c r="P21" s="62"/>
      <c r="Q21" s="63"/>
      <c r="T21" s="22">
        <f>COUNTIF($D21:$Q21,"s")</f>
        <v>2</v>
      </c>
      <c r="U21" s="23">
        <f>COUNTIF($D21:$Q21,"+")</f>
        <v>1</v>
      </c>
      <c r="V21" s="27">
        <f>COUNTIF($D21:$Q21,"w")</f>
        <v>0</v>
      </c>
      <c r="W21" s="27">
        <f>COUNTIF($D21:$Q21,"-")</f>
        <v>0</v>
      </c>
      <c r="X21" s="35">
        <f>COUNTIF($D21:$Q21,"±")</f>
        <v>0</v>
      </c>
      <c r="Y21" s="27">
        <f>IF(T21&gt;=2,IF(V21+W21=0,1,0),0)</f>
        <v>1</v>
      </c>
      <c r="Z21" s="27">
        <f>IF(U21&gt;=1,IF(T21=1,IF(V21+W21=0,1,0),0),0)</f>
        <v>0</v>
      </c>
      <c r="AA21" s="27">
        <f>IF(T21=1,IF(U21+V21+W21=0,1,0),0)</f>
        <v>0</v>
      </c>
      <c r="AB21" s="27">
        <f>IF(U21&gt;=2,IF(T21+V21+W21=0,1,0),0)</f>
        <v>0</v>
      </c>
      <c r="AC21" s="22">
        <f>IF(V21&gt;=2,IF(T21+U21=0,1,0),0)</f>
        <v>0</v>
      </c>
      <c r="AD21" s="27">
        <f>IF(W21&gt;=1,IF(V21=1,IF(T21+U21=0,1,0),0),0)</f>
        <v>0</v>
      </c>
      <c r="AE21" s="27">
        <f>IF(V21=1,IF(T21+U21+W21=0,1,0),0)</f>
        <v>0</v>
      </c>
      <c r="AF21" s="23">
        <f>IF(W21&gt;=2,IF(T21+U21+V21=0,1,0),0)</f>
        <v>0</v>
      </c>
      <c r="AG21" s="23">
        <f>IF(Y21+Z21+AA21+AB21+AC21+AD21+AE21+AF21=0,1,0)</f>
        <v>0</v>
      </c>
    </row>
    <row r="22" spans="1:33" ht="13.5" x14ac:dyDescent="0.15">
      <c r="A22" s="36" t="s">
        <v>63</v>
      </c>
      <c r="B22" s="16" t="str">
        <f>IF(Y22=1,"○s",IF(Z22=1,"○s",IF(AA22=1,"△s",IF(AB22=1,"△s",IF(AG22=1,"×"," ")))))</f>
        <v xml:space="preserve"> </v>
      </c>
      <c r="C22" s="14" t="str">
        <f>IF(AC22=1,"○w",IF(AD22=1,"○w",IF(AE22=1,"△w",IF(AF22=1,"△w",IF(AG22=1,"×"," ")))))</f>
        <v>○w</v>
      </c>
      <c r="D22" s="69"/>
      <c r="E22" s="69"/>
      <c r="F22" s="69"/>
      <c r="G22" s="69"/>
      <c r="H22" s="69"/>
      <c r="I22" s="69"/>
      <c r="J22" s="69"/>
      <c r="K22" s="107" t="str">
        <f>K$3</f>
        <v>w</v>
      </c>
      <c r="L22" s="69"/>
      <c r="M22" s="69"/>
      <c r="N22" s="106" t="str">
        <f>N$3</f>
        <v>w</v>
      </c>
      <c r="O22" s="69"/>
      <c r="P22" s="69"/>
      <c r="Q22" s="87"/>
      <c r="T22" s="16">
        <f>COUNTIF($D22:$Q22,"s")</f>
        <v>0</v>
      </c>
      <c r="U22" s="18">
        <f>COUNTIF($D22:$Q22,"+")</f>
        <v>0</v>
      </c>
      <c r="V22" s="17">
        <f>COUNTIF($D22:$Q22,"w")</f>
        <v>2</v>
      </c>
      <c r="W22" s="17">
        <f>COUNTIF($D22:$Q22,"-")</f>
        <v>0</v>
      </c>
      <c r="X22" s="14">
        <f>COUNTIF($D22:$Q22,"±")</f>
        <v>0</v>
      </c>
      <c r="Y22" s="17">
        <f>IF(T22&gt;=2,IF(V22+W22=0,1,0),0)</f>
        <v>0</v>
      </c>
      <c r="Z22" s="17">
        <f>IF(U22&gt;=1,IF(T22=1,IF(V22+W22=0,1,0),0),0)</f>
        <v>0</v>
      </c>
      <c r="AA22" s="17">
        <f>IF(T22=1,IF(U22+V22+W22=0,1,0),0)</f>
        <v>0</v>
      </c>
      <c r="AB22" s="17">
        <f>IF(U22&gt;=2,IF(T22+V22+W22=0,1,0),0)</f>
        <v>0</v>
      </c>
      <c r="AC22" s="16">
        <f>IF(V22&gt;=2,IF(T22+U22=0,1,0),0)</f>
        <v>1</v>
      </c>
      <c r="AD22" s="17">
        <f>IF(W22&gt;=1,IF(V22=1,IF(T22+U22=0,1,0),0),0)</f>
        <v>0</v>
      </c>
      <c r="AE22" s="17">
        <f>IF(V22=1,IF(T22+U22+W22=0,1,0),0)</f>
        <v>0</v>
      </c>
      <c r="AF22" s="18">
        <f>IF(W22&gt;=2,IF(T22+U22+V22=0,1,0),0)</f>
        <v>0</v>
      </c>
      <c r="AG22" s="18">
        <f>IF(Y22+Z22+AA22+AB22+AC22+AD22+AE22+AF22=0,1,0)</f>
        <v>0</v>
      </c>
    </row>
  </sheetData>
  <phoneticPr fontId="2"/>
  <pageMargins left="0.39" right="0.42" top="0.98399999999999999" bottom="0.98399999999999999" header="0.51200000000000001" footer="0.51200000000000001"/>
  <pageSetup paperSize="9" orientation="landscape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showGridLines="0" workbookViewId="0">
      <selection activeCell="A18" sqref="A18"/>
    </sheetView>
  </sheetViews>
  <sheetFormatPr defaultRowHeight="12" x14ac:dyDescent="0.15"/>
  <cols>
    <col min="1" max="1" width="6.625" style="6" customWidth="1"/>
    <col min="2" max="2" width="9" style="6"/>
    <col min="3" max="3" width="75.875" style="6" customWidth="1"/>
    <col min="4" max="16384" width="9" style="6"/>
  </cols>
  <sheetData>
    <row r="2" spans="1:3" x14ac:dyDescent="0.15">
      <c r="A2" s="40" t="s">
        <v>124</v>
      </c>
      <c r="B2" s="41"/>
      <c r="C2" s="42"/>
    </row>
    <row r="3" spans="1:3" x14ac:dyDescent="0.15">
      <c r="A3" s="30" t="s">
        <v>125</v>
      </c>
      <c r="B3" s="13"/>
      <c r="C3" s="31"/>
    </row>
    <row r="4" spans="1:3" x14ac:dyDescent="0.15">
      <c r="A4" s="30" t="s">
        <v>126</v>
      </c>
      <c r="B4" s="13"/>
      <c r="C4" s="31"/>
    </row>
    <row r="5" spans="1:3" x14ac:dyDescent="0.15">
      <c r="A5" s="30" t="s">
        <v>127</v>
      </c>
      <c r="B5" s="13"/>
      <c r="C5" s="31"/>
    </row>
    <row r="6" spans="1:3" x14ac:dyDescent="0.15">
      <c r="A6" s="36" t="s">
        <v>64</v>
      </c>
      <c r="B6" s="37"/>
      <c r="C6" s="38"/>
    </row>
    <row r="7" spans="1:3" x14ac:dyDescent="0.15">
      <c r="A7" s="13"/>
      <c r="B7" s="13"/>
      <c r="C7" s="13"/>
    </row>
    <row r="8" spans="1:3" x14ac:dyDescent="0.15">
      <c r="A8" s="13" t="s">
        <v>122</v>
      </c>
      <c r="B8" s="13"/>
      <c r="C8" s="13"/>
    </row>
    <row r="10" spans="1:3" x14ac:dyDescent="0.15">
      <c r="A10" s="7" t="s">
        <v>65</v>
      </c>
      <c r="B10" s="9" t="s">
        <v>66</v>
      </c>
      <c r="C10" s="11" t="s">
        <v>70</v>
      </c>
    </row>
    <row r="11" spans="1:3" x14ac:dyDescent="0.15">
      <c r="A11" s="22">
        <v>1</v>
      </c>
      <c r="B11" s="35" t="s">
        <v>82</v>
      </c>
      <c r="C11" s="31" t="s">
        <v>67</v>
      </c>
    </row>
    <row r="12" spans="1:3" x14ac:dyDescent="0.15">
      <c r="A12" s="22">
        <v>2</v>
      </c>
      <c r="B12" s="35" t="s">
        <v>83</v>
      </c>
      <c r="C12" s="31" t="s">
        <v>68</v>
      </c>
    </row>
    <row r="13" spans="1:3" x14ac:dyDescent="0.15">
      <c r="A13" s="16">
        <v>3</v>
      </c>
      <c r="B13" s="14" t="s">
        <v>84</v>
      </c>
      <c r="C13" s="38" t="s">
        <v>69</v>
      </c>
    </row>
    <row r="15" spans="1:3" x14ac:dyDescent="0.15">
      <c r="A15" s="71"/>
      <c r="B15" s="6" t="s">
        <v>18</v>
      </c>
    </row>
    <row r="17" spans="1:1" x14ac:dyDescent="0.15">
      <c r="A17" s="6" t="s">
        <v>19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言語性下位検査</vt:lpstr>
      <vt:lpstr>動作性下位検査</vt:lpstr>
      <vt:lpstr>全ての下位検査</vt:lpstr>
      <vt:lpstr>影響因</vt:lpstr>
      <vt:lpstr>(注)</vt:lpstr>
      <vt:lpstr>影響因!Print_Area</vt:lpstr>
      <vt:lpstr>言語性下位検査!Print_Area</vt:lpstr>
      <vt:lpstr>全ての下位検査!Print_Area</vt:lpstr>
      <vt:lpstr>動作性下位検査!Print_Area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kchun</dc:creator>
  <cp:lastModifiedBy>koumi</cp:lastModifiedBy>
  <cp:lastPrinted>2016-02-17T01:30:50Z</cp:lastPrinted>
  <dcterms:created xsi:type="dcterms:W3CDTF">2003-04-01T15:47:48Z</dcterms:created>
  <dcterms:modified xsi:type="dcterms:W3CDTF">2016-02-18T06:30:56Z</dcterms:modified>
</cp:coreProperties>
</file>