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embeddings/oleObject_0_4.bin" ContentType="application/vnd.openxmlformats-officedocument.oleObject"/>
  <Override PartName="/xl/embeddings/oleObject_0_5.bin" ContentType="application/vnd.openxmlformats-officedocument.oleObject"/>
  <Override PartName="/xl/embeddings/oleObject_0_6.bin" ContentType="application/vnd.openxmlformats-officedocument.oleObject"/>
  <Override PartName="/xl/embeddings/oleObject_0_7.bin" ContentType="application/vnd.openxmlformats-officedocument.oleObject"/>
  <Override PartName="/xl/embeddings/oleObject_0_8.bin" ContentType="application/vnd.openxmlformats-officedocument.oleObject"/>
  <Override PartName="/xl/embeddings/oleObject_0_9.bin" ContentType="application/vnd.openxmlformats-officedocument.oleObject"/>
  <Override PartName="/xl/embeddings/oleObject_0_10.bin" ContentType="application/vnd.openxmlformats-officedocument.oleObject"/>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3972" yWindow="65320" windowWidth="7620" windowHeight="9156" tabRatio="780" activeTab="0"/>
  </bookViews>
  <sheets>
    <sheet name="１自由度" sheetId="1" r:id="rId1"/>
    <sheet name="停止時振動" sheetId="2" r:id="rId2"/>
  </sheets>
  <externalReferences>
    <externalReference r:id="rId5"/>
  </externalReferences>
  <definedNames>
    <definedName name="DAM0">#REF!</definedName>
    <definedName name="DAM1">#REF!</definedName>
    <definedName name="DAM2">#REF!</definedName>
    <definedName name="DAM3">#REF!</definedName>
    <definedName name="DAM4">#REF!</definedName>
    <definedName name="DAM5">#REF!</definedName>
    <definedName name="FH">#REF!</definedName>
    <definedName name="FL">#REF!</definedName>
    <definedName name="FOR1">#REF!</definedName>
    <definedName name="FOR2">#REF!</definedName>
    <definedName name="FOR3">#REF!</definedName>
    <definedName name="Ｉ">'[1]固有振動１'!$H$25</definedName>
    <definedName name="KEI">#REF!</definedName>
    <definedName name="KKK">#REF!</definedName>
    <definedName name="Ｌ">'[1]固有振動１'!#REF!</definedName>
    <definedName name="MAS1">#REF!</definedName>
    <definedName name="MAS2">#REF!</definedName>
    <definedName name="MAS3">#REF!</definedName>
    <definedName name="SPR0">#REF!</definedName>
    <definedName name="SPR1">#REF!</definedName>
    <definedName name="SPR2">#REF!</definedName>
    <definedName name="SPR3">#REF!</definedName>
    <definedName name="SPR4">#REF!</definedName>
    <definedName name="SPR5">#REF!</definedName>
    <definedName name="ρ">'[1]固有振動１'!#REF!</definedName>
  </definedNames>
  <calcPr fullCalcOnLoad="1"/>
</workbook>
</file>

<file path=xl/sharedStrings.xml><?xml version="1.0" encoding="utf-8"?>
<sst xmlns="http://schemas.openxmlformats.org/spreadsheetml/2006/main" count="137" uniqueCount="121">
  <si>
    <t>自由振動の計算</t>
  </si>
  <si>
    <t>１．自由振動</t>
  </si>
  <si>
    <t>時間</t>
  </si>
  <si>
    <t>振動</t>
  </si>
  <si>
    <t>(1)振動モデルと振動方程式</t>
  </si>
  <si>
    <t xml:space="preserve">  この式の解は</t>
  </si>
  <si>
    <t xml:space="preserve">  但し、</t>
  </si>
  <si>
    <t>Ｃ、φは初期条件によって決まる値。</t>
  </si>
  <si>
    <t>ωdは減衰がある場合の角固有振動数であるがζが小さいときはωnに等しい。</t>
  </si>
  <si>
    <t xml:space="preserve">  計算例</t>
  </si>
  <si>
    <t>ｋ</t>
  </si>
  <si>
    <t>ｍ</t>
  </si>
  <si>
    <t>ζ</t>
  </si>
  <si>
    <t>ωn</t>
  </si>
  <si>
    <t>ｆn(Hz)</t>
  </si>
  <si>
    <t>ωd</t>
  </si>
  <si>
    <t>ｆd(Hz)</t>
  </si>
  <si>
    <t>並進振動系</t>
  </si>
  <si>
    <t>ねじり振動系</t>
  </si>
  <si>
    <t>単位系</t>
  </si>
  <si>
    <t>Ｉ</t>
  </si>
  <si>
    <t>ＳＩ</t>
  </si>
  <si>
    <t>kg/m</t>
  </si>
  <si>
    <t>kg</t>
  </si>
  <si>
    <t>MKS</t>
  </si>
  <si>
    <t>kgf､mm</t>
  </si>
  <si>
    <t>kgf/mm</t>
  </si>
  <si>
    <t>kgf/9800</t>
  </si>
  <si>
    <t>kgfmm</t>
  </si>
  <si>
    <t>(2) １自由振動波形と減衰比率</t>
  </si>
  <si>
    <t xml:space="preserve">    減衰振動波形の相隣る波高値</t>
  </si>
  <si>
    <r>
      <t xml:space="preserve">    ｘ</t>
    </r>
    <r>
      <rPr>
        <vertAlign val="subscript"/>
        <sz val="12"/>
        <rFont val="ＭＳ 明朝"/>
        <family val="1"/>
      </rPr>
      <t>1</t>
    </r>
    <r>
      <rPr>
        <sz val="12"/>
        <rFont val="ＭＳ 明朝"/>
        <family val="1"/>
      </rPr>
      <t>、ｘ</t>
    </r>
    <r>
      <rPr>
        <vertAlign val="subscript"/>
        <sz val="12"/>
        <rFont val="ＭＳ 明朝"/>
        <family val="1"/>
      </rPr>
      <t>2</t>
    </r>
    <r>
      <rPr>
        <sz val="12"/>
        <rFont val="ＭＳ 明朝"/>
        <family val="1"/>
      </rPr>
      <t>、…、ｘ</t>
    </r>
    <r>
      <rPr>
        <vertAlign val="subscript"/>
        <sz val="12"/>
        <rFont val="ＭＳ 明朝"/>
        <family val="1"/>
      </rPr>
      <t>n</t>
    </r>
  </si>
  <si>
    <t xml:space="preserve">    の比をとると、</t>
  </si>
  <si>
    <r>
      <t xml:space="preserve">    ｘ</t>
    </r>
    <r>
      <rPr>
        <vertAlign val="subscript"/>
        <sz val="12"/>
        <rFont val="ＭＳ 明朝"/>
        <family val="1"/>
      </rPr>
      <t>1</t>
    </r>
    <r>
      <rPr>
        <sz val="12"/>
        <rFont val="ＭＳ 明朝"/>
        <family val="1"/>
      </rPr>
      <t>／ｘ</t>
    </r>
    <r>
      <rPr>
        <vertAlign val="subscript"/>
        <sz val="12"/>
        <rFont val="ＭＳ 明朝"/>
        <family val="1"/>
      </rPr>
      <t>2</t>
    </r>
    <r>
      <rPr>
        <sz val="12"/>
        <rFont val="ＭＳ 明朝"/>
        <family val="1"/>
      </rPr>
      <t>＝ｘ</t>
    </r>
    <r>
      <rPr>
        <vertAlign val="subscript"/>
        <sz val="12"/>
        <rFont val="ＭＳ 明朝"/>
        <family val="1"/>
      </rPr>
      <t>2</t>
    </r>
    <r>
      <rPr>
        <sz val="12"/>
        <rFont val="ＭＳ 明朝"/>
        <family val="1"/>
      </rPr>
      <t>／ｘ</t>
    </r>
    <r>
      <rPr>
        <vertAlign val="subscript"/>
        <sz val="12"/>
        <rFont val="ＭＳ 明朝"/>
        <family val="1"/>
      </rPr>
      <t>3</t>
    </r>
    <r>
      <rPr>
        <sz val="12"/>
        <rFont val="ＭＳ 明朝"/>
        <family val="1"/>
      </rPr>
      <t>＝…＝ｘ</t>
    </r>
    <r>
      <rPr>
        <vertAlign val="subscript"/>
        <sz val="12"/>
        <rFont val="ＭＳ 明朝"/>
        <family val="1"/>
      </rPr>
      <t>n-1</t>
    </r>
    <r>
      <rPr>
        <sz val="12"/>
        <rFont val="ＭＳ 明朝"/>
        <family val="1"/>
      </rPr>
      <t>／ｘ</t>
    </r>
    <r>
      <rPr>
        <vertAlign val="subscript"/>
        <sz val="12"/>
        <rFont val="ＭＳ 明朝"/>
        <family val="1"/>
      </rPr>
      <t>n</t>
    </r>
    <r>
      <rPr>
        <sz val="12"/>
        <rFont val="ＭＳ 明朝"/>
        <family val="1"/>
      </rPr>
      <t>＝ｅ</t>
    </r>
    <r>
      <rPr>
        <vertAlign val="superscript"/>
        <sz val="12"/>
        <rFont val="ＭＳ 明朝"/>
        <family val="1"/>
      </rPr>
      <t>δ</t>
    </r>
  </si>
  <si>
    <t xml:space="preserve">  自然対数を用いて、</t>
  </si>
  <si>
    <t xml:space="preserve">  また、</t>
  </si>
  <si>
    <t>より、</t>
  </si>
  <si>
    <t xml:space="preserve">  この式を用いて減衰振動波形から減衰比率を求めることができる。</t>
  </si>
  <si>
    <t>ｎ</t>
  </si>
  <si>
    <r>
      <t>ｘ</t>
    </r>
    <r>
      <rPr>
        <sz val="8"/>
        <rFont val="ＭＳ 明朝"/>
        <family val="1"/>
      </rPr>
      <t>0</t>
    </r>
  </si>
  <si>
    <r>
      <t>ｘ</t>
    </r>
    <r>
      <rPr>
        <sz val="8"/>
        <rFont val="ＭＳ 明朝"/>
        <family val="1"/>
      </rPr>
      <t>ｎ</t>
    </r>
  </si>
  <si>
    <t>２．１自由度系の強制振動</t>
  </si>
  <si>
    <t>（１）モデルと振動方程式</t>
  </si>
  <si>
    <t xml:space="preserve">   ①ベースが固定でマスに外力Ｆが作用する場合</t>
  </si>
  <si>
    <t>ここに、ｆ＝Ｆ／ｍ</t>
  </si>
  <si>
    <t xml:space="preserve">   ②ベースに変位入力ｕが作用する場合</t>
  </si>
  <si>
    <t xml:space="preserve">    ①、②とも振動方程式の形は同じである。この方程式の定常解の振幅は次式になる。</t>
  </si>
  <si>
    <t>（２）振動応答と共振</t>
  </si>
  <si>
    <t xml:space="preserve">    それぞれのケースについて入力に対する振動応答の 大きさは以下のようになる。</t>
  </si>
  <si>
    <t xml:space="preserve">    ①外力Ｆによる応答は次式である。</t>
  </si>
  <si>
    <t>Ｆ(kgf)</t>
  </si>
  <si>
    <t>ｍ(kgf)</t>
  </si>
  <si>
    <r>
      <t>ｋ</t>
    </r>
    <r>
      <rPr>
        <sz val="9"/>
        <rFont val="ＭＳ 明朝"/>
        <family val="1"/>
      </rPr>
      <t>(kgf/mm)</t>
    </r>
  </si>
  <si>
    <t>ωn/2π</t>
  </si>
  <si>
    <t>ω／２π</t>
  </si>
  <si>
    <t>ω/ωn</t>
  </si>
  <si>
    <t>a(G)</t>
  </si>
  <si>
    <t>v(mm/s)</t>
  </si>
  <si>
    <t>x(mm)</t>
  </si>
  <si>
    <t>　　　また、力による静的な変形量に対する振動の大きさ（応答倍率）は以下のようになる。</t>
  </si>
  <si>
    <r>
      <t>ｆ／ω</t>
    </r>
    <r>
      <rPr>
        <sz val="8"/>
        <rFont val="ＭＳ 明朝"/>
        <family val="1"/>
      </rPr>
      <t>n</t>
    </r>
    <r>
      <rPr>
        <vertAlign val="superscript"/>
        <sz val="11"/>
        <rFont val="ＭＳ 明朝"/>
        <family val="1"/>
      </rPr>
      <t>２</t>
    </r>
    <r>
      <rPr>
        <sz val="11"/>
        <rFont val="ＭＳ 明朝"/>
        <family val="1"/>
      </rPr>
      <t>＝(Ｆ／ｍ)／（ｋ／ｍ)＝Ｆ／ｋ＝ｘ</t>
    </r>
    <r>
      <rPr>
        <sz val="8"/>
        <rFont val="ＭＳ 明朝"/>
        <family val="1"/>
      </rPr>
      <t>ｓ</t>
    </r>
  </si>
  <si>
    <t xml:space="preserve">      であり、ｘsはＦの力が静的に作用したときの変位である。</t>
  </si>
  <si>
    <t xml:space="preserve">      </t>
  </si>
  <si>
    <t>振動伝達の計算</t>
  </si>
  <si>
    <t>ω／ωn</t>
  </si>
  <si>
    <t>ｘ／ｕ</t>
  </si>
  <si>
    <t xml:space="preserve">      この式からω＝ωnのときの共振応答倍率Ｑは、</t>
  </si>
  <si>
    <r>
      <t>Ｑ</t>
    </r>
    <r>
      <rPr>
        <sz val="12"/>
        <rFont val="ＭＳ 明朝"/>
        <family val="1"/>
      </rPr>
      <t>＝</t>
    </r>
    <r>
      <rPr>
        <b/>
        <sz val="12"/>
        <rFont val="ＭＳ 明朝"/>
        <family val="1"/>
      </rPr>
      <t>１／２ζ</t>
    </r>
  </si>
  <si>
    <t xml:space="preserve">      となる。すなわち共振時の最大応答は減衰比率の２倍の逆数で求まる。</t>
  </si>
  <si>
    <t>応答倍率</t>
  </si>
  <si>
    <t xml:space="preserve">   計算例</t>
  </si>
  <si>
    <t>ｘ／ｘｓ</t>
  </si>
  <si>
    <t>Ｑ</t>
  </si>
  <si>
    <t xml:space="preserve">    ②ベースがｕの振幅で振動するときはｘ／ｕが応答倍率で①の場合の倍率に次式を掛ける。</t>
  </si>
  <si>
    <t xml:space="preserve">   計算例は上記の計算のデータを使用。</t>
  </si>
  <si>
    <t>（３）力の伝達</t>
  </si>
  <si>
    <t xml:space="preserve">    マスに作用する加振力がベースに伝達</t>
  </si>
  <si>
    <t xml:space="preserve">  される場合の伝達率は上記の②の応答倍</t>
  </si>
  <si>
    <t xml:space="preserve">  率と同じ式で表される。</t>
  </si>
  <si>
    <t xml:space="preserve">    力の伝達とベースからの変位の伝達の</t>
  </si>
  <si>
    <t xml:space="preserve">  伝達率を図に表すと右図になる。この図</t>
  </si>
  <si>
    <t xml:space="preserve">  はＥＸＣＥＬで使用する時は下記のζを</t>
  </si>
  <si>
    <t xml:space="preserve">  変えるとその場合のグラフに書き直すこ</t>
  </si>
  <si>
    <t xml:space="preserve">  とができる。</t>
  </si>
  <si>
    <t>変位応答</t>
  </si>
  <si>
    <t>１．まえがき</t>
  </si>
  <si>
    <t xml:space="preserve">  圧縮機の運転を停止した場合に定常運転時の振幅よりも大きい振動が発生する。このことを</t>
  </si>
  <si>
    <t>1自由度系の振動方程式で計算して現象を明らかにする。</t>
  </si>
  <si>
    <t>２．振動方程式</t>
  </si>
  <si>
    <t>(1)</t>
  </si>
  <si>
    <t>３．計算</t>
  </si>
  <si>
    <t xml:space="preserve">  計算は表1に示すパラメータで計算した。なお、計算の時間刻みは0.0001secで10点おきに</t>
  </si>
  <si>
    <t>プロットした。また、プロットは0.85secから1.0secまでである。NENDを変えると停止のタイ</t>
  </si>
  <si>
    <t>ミングを変えることができる。  マクロ「停止時の振動」を実行。</t>
  </si>
  <si>
    <t>表１ 計算条件と応答の最大値</t>
  </si>
  <si>
    <t>fn</t>
  </si>
  <si>
    <t>Hz</t>
  </si>
  <si>
    <t>振動系の固有振動数</t>
  </si>
  <si>
    <t>fc</t>
  </si>
  <si>
    <t>加振振動数</t>
  </si>
  <si>
    <t>振動系の減衰比率</t>
  </si>
  <si>
    <t>F</t>
  </si>
  <si>
    <t>入力の大きさ</t>
  </si>
  <si>
    <t>NEND</t>
  </si>
  <si>
    <t>入力を０にする計算ステップ数</t>
  </si>
  <si>
    <t>Dmax</t>
  </si>
  <si>
    <t>停止後の最大応答変位</t>
  </si>
  <si>
    <t>なお、停止前の最大振幅に対して</t>
  </si>
  <si>
    <t>停止後の最大応答の比率は解析結果</t>
  </si>
  <si>
    <t>減衰比率を0.05として概ね次式で</t>
  </si>
  <si>
    <t>ある</t>
  </si>
  <si>
    <t>(2)</t>
  </si>
  <si>
    <t>このケースでは実際に約3倍であり</t>
  </si>
  <si>
    <t>(2)式の計算結果とほぼ同じである。</t>
  </si>
  <si>
    <r>
      <t>なお、(2)式は停止時の初速度</t>
    </r>
    <r>
      <rPr>
        <i/>
        <sz val="11"/>
        <rFont val="明朝"/>
        <family val="1"/>
      </rPr>
      <t>2πf</t>
    </r>
    <r>
      <rPr>
        <i/>
        <vertAlign val="subscript"/>
        <sz val="11"/>
        <rFont val="明朝"/>
        <family val="3"/>
      </rPr>
      <t>c</t>
    </r>
    <r>
      <rPr>
        <i/>
        <sz val="11"/>
        <rFont val="明朝"/>
        <family val="1"/>
      </rPr>
      <t>x</t>
    </r>
    <r>
      <rPr>
        <i/>
        <vertAlign val="subscript"/>
        <sz val="11"/>
        <rFont val="明朝"/>
        <family val="3"/>
      </rPr>
      <t>c</t>
    </r>
  </si>
  <si>
    <t>(3)式から概算したものである。</t>
  </si>
  <si>
    <t>４．停止のタイミングを変えた場合の計算例</t>
  </si>
  <si>
    <t>図２ 停止時間0.052sec</t>
  </si>
  <si>
    <t>図３ 停止時間0.054sec</t>
  </si>
  <si>
    <t>１自由度系の振動</t>
  </si>
  <si>
    <t>停止時の振動応答</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</si>
</sst>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000"/>
    <numFmt numFmtId="179" formatCode="0.00000"/>
    <numFmt numFmtId="180" formatCode="0.0_ "/>
    <numFmt numFmtId="181" formatCode="0.0_);[Red]\(0.0\)"/>
    <numFmt numFmtId="182" formatCode="0_ "/>
    <numFmt numFmtId="183" formatCode="0.0000_ "/>
    <numFmt numFmtId="184" formatCode="0.000_ "/>
    <numFmt numFmtId="185" formatCode="0.00_ "/>
    <numFmt numFmtId="186" formatCode="0.00_);[Red]\(0.00\)"/>
    <numFmt numFmtId="187" formatCode="0.00E+0"/>
    <numFmt numFmtId="188" formatCode="0.000000"/>
    <numFmt numFmtId="189" formatCode="0.0000000"/>
    <numFmt numFmtId="190" formatCode="0.E+00"/>
    <numFmt numFmtId="191" formatCode="0_);[Red]\(0\)"/>
    <numFmt numFmtId="192" formatCode="0.000E+00"/>
    <numFmt numFmtId="193" formatCode="0.000_);[Red]\(0.000\)"/>
  </numFmts>
  <fonts count="20">
    <font>
      <sz val="11"/>
      <name val="ＭＳ Ｐゴシック"/>
      <family val="0"/>
    </font>
    <font>
      <sz val="11"/>
      <name val="ＭＳ 明朝"/>
      <family val="1"/>
    </font>
    <font>
      <sz val="14"/>
      <name val="ＭＳ 明朝"/>
      <family val="1"/>
    </font>
    <font>
      <b/>
      <sz val="12"/>
      <name val="ＭＳ 明朝"/>
      <family val="1"/>
    </font>
    <font>
      <sz val="10"/>
      <name val="ＭＳ 明朝"/>
      <family val="1"/>
    </font>
    <font>
      <vertAlign val="superscript"/>
      <sz val="11"/>
      <name val="ＭＳ 明朝"/>
      <family val="1"/>
    </font>
    <font>
      <sz val="8"/>
      <name val="ＭＳ 明朝"/>
      <family val="1"/>
    </font>
    <font>
      <sz val="11"/>
      <name val="明朝"/>
      <family val="1"/>
    </font>
    <font>
      <sz val="12"/>
      <name val="ＭＳ 明朝"/>
      <family val="1"/>
    </font>
    <font>
      <sz val="14"/>
      <name val="ＭＳ Ｐゴシック"/>
      <family val="3"/>
    </font>
    <font>
      <sz val="9"/>
      <name val="ＭＳ 明朝"/>
      <family val="1"/>
    </font>
    <font>
      <vertAlign val="subscript"/>
      <sz val="12"/>
      <name val="ＭＳ 明朝"/>
      <family val="1"/>
    </font>
    <font>
      <vertAlign val="superscript"/>
      <sz val="12"/>
      <name val="ＭＳ 明朝"/>
      <family val="1"/>
    </font>
    <font>
      <vertAlign val="subscript"/>
      <sz val="11"/>
      <name val="ＭＳ Ｐゴシック"/>
      <family val="3"/>
    </font>
    <font>
      <sz val="9.25"/>
      <name val="ＭＳ Ｐゴシック"/>
      <family val="3"/>
    </font>
    <font>
      <sz val="14.25"/>
      <name val="ＭＳ Ｐゴシック"/>
      <family val="3"/>
    </font>
    <font>
      <sz val="12"/>
      <name val="明朝"/>
      <family val="1"/>
    </font>
    <font>
      <i/>
      <sz val="11"/>
      <name val="明朝"/>
      <family val="1"/>
    </font>
    <font>
      <i/>
      <vertAlign val="subscript"/>
      <sz val="11"/>
      <name val="明朝"/>
      <family val="3"/>
    </font>
    <font>
      <sz val="6"/>
      <name val="ＭＳ Ｐゴシック"/>
      <family val="3"/>
    </font>
  </fonts>
  <fills count="3">
    <fill>
      <patternFill/>
    </fill>
    <fill>
      <patternFill patternType="gray125"/>
    </fill>
    <fill>
      <patternFill patternType="gray0625"/>
    </fill>
  </fills>
  <borders count="16">
    <border>
      <left/>
      <right/>
      <top/>
      <bottom/>
      <diagonal/>
    </border>
    <border>
      <left style="thin"/>
      <right style="thin"/>
      <top style="thin"/>
      <bottom style="medium"/>
    </border>
    <border>
      <left style="thin"/>
      <right style="thin"/>
      <top style="medium"/>
      <bottom style="thin"/>
    </border>
    <border>
      <left style="medium"/>
      <right style="thin"/>
      <top style="medium"/>
      <bottom style="thin"/>
    </border>
    <border>
      <left style="thin"/>
      <right style="thin"/>
      <top style="thin"/>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lignment/>
      <protection/>
    </xf>
    <xf numFmtId="0" fontId="1" fillId="0" borderId="0">
      <alignment/>
      <protection/>
    </xf>
  </cellStyleXfs>
  <cellXfs count="96">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21" applyFont="1">
      <alignment/>
      <protection/>
    </xf>
    <xf numFmtId="0" fontId="3" fillId="0" borderId="0" xfId="21" applyFont="1" applyAlignment="1">
      <alignment horizontal="centerContinuous"/>
      <protection/>
    </xf>
    <xf numFmtId="0" fontId="1" fillId="0" borderId="0" xfId="21" applyFont="1" applyAlignment="1">
      <alignment horizontal="centerContinuous"/>
      <protection/>
    </xf>
    <xf numFmtId="0" fontId="4" fillId="0" borderId="0" xfId="21" applyFont="1">
      <alignment/>
      <protection/>
    </xf>
    <xf numFmtId="30" fontId="1" fillId="0" borderId="0" xfId="21" applyNumberFormat="1" applyFont="1" quotePrefix="1">
      <alignment/>
      <protection/>
    </xf>
    <xf numFmtId="0" fontId="1" fillId="0" borderId="0" xfId="21" applyFont="1" quotePrefix="1">
      <alignment/>
      <protection/>
    </xf>
    <xf numFmtId="17" fontId="1" fillId="0" borderId="0" xfId="21" applyNumberFormat="1" applyFont="1" quotePrefix="1">
      <alignment/>
      <protection/>
    </xf>
    <xf numFmtId="0" fontId="1" fillId="0" borderId="0" xfId="21" applyFont="1" applyBorder="1">
      <alignment/>
      <protection/>
    </xf>
    <xf numFmtId="0" fontId="1" fillId="0" borderId="0" xfId="21">
      <alignment/>
      <protection/>
    </xf>
    <xf numFmtId="176" fontId="1" fillId="0" borderId="1" xfId="0" applyNumberFormat="1" applyFont="1" applyBorder="1" applyAlignment="1">
      <alignment/>
    </xf>
    <xf numFmtId="0" fontId="1" fillId="0" borderId="2" xfId="0" applyFont="1" applyBorder="1" applyAlignment="1">
      <alignment/>
    </xf>
    <xf numFmtId="2" fontId="1" fillId="0" borderId="1" xfId="0" applyNumberFormat="1" applyFont="1" applyBorder="1" applyAlignment="1">
      <alignment/>
    </xf>
    <xf numFmtId="0" fontId="1" fillId="0" borderId="3" xfId="21" applyFont="1" applyBorder="1" applyAlignment="1">
      <alignment horizontal="centerContinuous"/>
      <protection/>
    </xf>
    <xf numFmtId="0" fontId="1" fillId="0" borderId="2" xfId="0" applyFont="1" applyBorder="1" applyAlignment="1">
      <alignment horizontal="centerContinuous"/>
    </xf>
    <xf numFmtId="0" fontId="2" fillId="0" borderId="0" xfId="21" applyFont="1">
      <alignment/>
      <protection/>
    </xf>
    <xf numFmtId="0" fontId="1" fillId="0" borderId="4" xfId="21" applyFont="1" applyBorder="1" applyAlignment="1">
      <alignment horizontal="centerContinuous"/>
      <protection/>
    </xf>
    <xf numFmtId="0" fontId="1" fillId="2" borderId="4" xfId="21" applyFont="1" applyFill="1" applyBorder="1" applyAlignment="1">
      <alignment horizontal="centerContinuous"/>
      <protection/>
    </xf>
    <xf numFmtId="178" fontId="1" fillId="0" borderId="0" xfId="21" applyNumberFormat="1" applyBorder="1">
      <alignment/>
      <protection/>
    </xf>
    <xf numFmtId="178" fontId="1" fillId="0" borderId="0" xfId="21" applyNumberFormat="1">
      <alignment/>
      <protection/>
    </xf>
    <xf numFmtId="0" fontId="1" fillId="0" borderId="0" xfId="21" applyAlignment="1">
      <alignment horizontal="center" vertical="center"/>
      <protection/>
    </xf>
    <xf numFmtId="0" fontId="8" fillId="0" borderId="0" xfId="21" applyFont="1">
      <alignment/>
      <protection/>
    </xf>
    <xf numFmtId="0" fontId="3" fillId="0" borderId="0" xfId="21" applyFont="1">
      <alignment/>
      <protection/>
    </xf>
    <xf numFmtId="0" fontId="1" fillId="0" borderId="2" xfId="21" applyFont="1" applyBorder="1" applyAlignment="1">
      <alignment horizontal="centerContinuous"/>
      <protection/>
    </xf>
    <xf numFmtId="0" fontId="1" fillId="0" borderId="2" xfId="21" applyFont="1" applyBorder="1">
      <alignment/>
      <protection/>
    </xf>
    <xf numFmtId="0" fontId="1" fillId="0" borderId="5" xfId="21" applyFont="1" applyBorder="1">
      <alignment/>
      <protection/>
    </xf>
    <xf numFmtId="0" fontId="1" fillId="2" borderId="6" xfId="21" applyFont="1" applyFill="1" applyBorder="1" applyAlignment="1">
      <alignment horizontal="centerContinuous"/>
      <protection/>
    </xf>
    <xf numFmtId="0" fontId="1" fillId="2" borderId="1" xfId="21" applyFont="1" applyFill="1" applyBorder="1" applyAlignment="1">
      <alignment horizontal="centerContinuous"/>
      <protection/>
    </xf>
    <xf numFmtId="176" fontId="1" fillId="0" borderId="1" xfId="21" applyNumberFormat="1" applyFont="1" applyBorder="1" applyAlignment="1">
      <alignment horizontal="centerContinuous"/>
      <protection/>
    </xf>
    <xf numFmtId="176" fontId="1" fillId="0" borderId="1" xfId="0" applyNumberFormat="1" applyFont="1" applyBorder="1" applyAlignment="1">
      <alignment horizontal="centerContinuous"/>
    </xf>
    <xf numFmtId="176" fontId="1" fillId="0" borderId="7" xfId="21" applyNumberFormat="1" applyFont="1" applyBorder="1" applyAlignment="1">
      <alignment horizontal="centerContinuous"/>
      <protection/>
    </xf>
    <xf numFmtId="0" fontId="1" fillId="0" borderId="3" xfId="21" applyFont="1" applyBorder="1" applyAlignment="1">
      <alignment horizontal="center"/>
      <protection/>
    </xf>
    <xf numFmtId="0" fontId="1" fillId="0" borderId="3" xfId="21" applyBorder="1" applyAlignment="1">
      <alignment horizontal="center"/>
      <protection/>
    </xf>
    <xf numFmtId="0" fontId="1" fillId="0" borderId="8" xfId="21" applyFont="1" applyBorder="1" applyAlignment="1">
      <alignment horizontal="center"/>
      <protection/>
    </xf>
    <xf numFmtId="0" fontId="1" fillId="0" borderId="4" xfId="21" applyFont="1" applyBorder="1" applyAlignment="1">
      <alignment horizontal="center"/>
      <protection/>
    </xf>
    <xf numFmtId="0" fontId="1" fillId="0" borderId="9" xfId="21" applyFont="1" applyBorder="1" applyAlignment="1">
      <alignment horizontal="center"/>
      <protection/>
    </xf>
    <xf numFmtId="0" fontId="1" fillId="0" borderId="6" xfId="21" applyFont="1" applyBorder="1" applyAlignment="1">
      <alignment horizontal="center"/>
      <protection/>
    </xf>
    <xf numFmtId="0" fontId="1" fillId="0" borderId="1" xfId="21" applyFont="1" applyBorder="1" applyAlignment="1">
      <alignment horizontal="center"/>
      <protection/>
    </xf>
    <xf numFmtId="0" fontId="1" fillId="0" borderId="7" xfId="21" applyFont="1" applyBorder="1" applyAlignment="1">
      <alignment horizontal="center"/>
      <protection/>
    </xf>
    <xf numFmtId="177" fontId="1" fillId="0" borderId="0" xfId="21" applyNumberFormat="1" applyFont="1" applyBorder="1" applyAlignment="1">
      <alignment horizontal="centerContinuous"/>
      <protection/>
    </xf>
    <xf numFmtId="0" fontId="1" fillId="0" borderId="5" xfId="21" applyFont="1" applyBorder="1" applyAlignment="1">
      <alignment horizontal="centerContinuous"/>
      <protection/>
    </xf>
    <xf numFmtId="177" fontId="1" fillId="0" borderId="7" xfId="21" applyNumberFormat="1" applyFont="1" applyBorder="1" applyAlignment="1">
      <alignment horizontal="centerContinuous"/>
      <protection/>
    </xf>
    <xf numFmtId="0" fontId="1" fillId="0" borderId="3" xfId="0" applyFont="1" applyBorder="1" applyAlignment="1">
      <alignment/>
    </xf>
    <xf numFmtId="0" fontId="4" fillId="0" borderId="2" xfId="0" applyFont="1" applyBorder="1" applyAlignment="1">
      <alignment horizontal="centerContinuous"/>
    </xf>
    <xf numFmtId="0" fontId="4" fillId="0" borderId="5" xfId="0" applyFont="1" applyBorder="1" applyAlignment="1">
      <alignment horizontal="centerContinuous"/>
    </xf>
    <xf numFmtId="0" fontId="1" fillId="2" borderId="6" xfId="0" applyFont="1" applyFill="1" applyBorder="1" applyAlignment="1">
      <alignment/>
    </xf>
    <xf numFmtId="0" fontId="1" fillId="2" borderId="1" xfId="0" applyFont="1" applyFill="1" applyBorder="1" applyAlignment="1">
      <alignment/>
    </xf>
    <xf numFmtId="177" fontId="1" fillId="0" borderId="7" xfId="0" applyNumberFormat="1" applyFont="1" applyBorder="1" applyAlignment="1">
      <alignment/>
    </xf>
    <xf numFmtId="0" fontId="1" fillId="2" borderId="6" xfId="21" applyFont="1" applyFill="1" applyBorder="1" applyAlignment="1">
      <alignment/>
      <protection/>
    </xf>
    <xf numFmtId="0" fontId="1" fillId="2" borderId="1" xfId="21" applyFont="1" applyFill="1" applyBorder="1" applyAlignment="1">
      <alignment/>
      <protection/>
    </xf>
    <xf numFmtId="0" fontId="1" fillId="0" borderId="1" xfId="21" applyFont="1" applyBorder="1" applyAlignment="1">
      <alignment/>
      <protection/>
    </xf>
    <xf numFmtId="178" fontId="1" fillId="0" borderId="1" xfId="21" applyNumberFormat="1" applyFont="1" applyBorder="1" applyAlignment="1">
      <alignment horizontal="centerContinuous"/>
      <protection/>
    </xf>
    <xf numFmtId="0" fontId="1" fillId="0" borderId="3" xfId="0" applyFont="1" applyBorder="1" applyAlignment="1">
      <alignment horizontal="centerContinuous"/>
    </xf>
    <xf numFmtId="17" fontId="1" fillId="0" borderId="5" xfId="21" applyNumberFormat="1" applyFont="1" applyBorder="1" applyAlignment="1">
      <alignment horizontal="centerContinuous"/>
      <protection/>
    </xf>
    <xf numFmtId="178" fontId="1" fillId="0" borderId="6" xfId="0" applyNumberFormat="1" applyFont="1" applyBorder="1" applyAlignment="1">
      <alignment/>
    </xf>
    <xf numFmtId="176" fontId="1" fillId="0" borderId="7" xfId="21" applyNumberFormat="1" applyFont="1" applyBorder="1">
      <alignment/>
      <protection/>
    </xf>
    <xf numFmtId="0" fontId="1" fillId="0" borderId="4" xfId="21" applyBorder="1">
      <alignment/>
      <protection/>
    </xf>
    <xf numFmtId="0" fontId="7" fillId="0" borderId="4" xfId="21" applyFont="1" applyBorder="1" applyAlignment="1">
      <alignment horizontal="center"/>
      <protection/>
    </xf>
    <xf numFmtId="0" fontId="1" fillId="0" borderId="4" xfId="21" applyBorder="1" applyAlignment="1">
      <alignment horizontal="center"/>
      <protection/>
    </xf>
    <xf numFmtId="177" fontId="7" fillId="0" borderId="4" xfId="21" applyNumberFormat="1" applyFont="1" applyBorder="1" applyAlignment="1">
      <alignment horizontal="center"/>
      <protection/>
    </xf>
    <xf numFmtId="0" fontId="16" fillId="0" borderId="0" xfId="20" applyFont="1" applyAlignment="1">
      <alignment horizontal="centerContinuous"/>
      <protection/>
    </xf>
    <xf numFmtId="0" fontId="7" fillId="0" borderId="0" xfId="20" applyAlignment="1">
      <alignment horizontal="centerContinuous"/>
      <protection/>
    </xf>
    <xf numFmtId="0" fontId="7" fillId="0" borderId="0" xfId="20">
      <alignment/>
      <protection/>
    </xf>
    <xf numFmtId="0" fontId="7" fillId="0" borderId="0" xfId="20" applyFont="1">
      <alignment/>
      <protection/>
    </xf>
    <xf numFmtId="0" fontId="8" fillId="0" borderId="0" xfId="20" applyFont="1">
      <alignment/>
      <protection/>
    </xf>
    <xf numFmtId="0" fontId="1" fillId="0" borderId="0" xfId="20" applyFont="1">
      <alignment/>
      <protection/>
    </xf>
    <xf numFmtId="0" fontId="0" fillId="0" borderId="0" xfId="0" applyAlignment="1" quotePrefix="1">
      <alignment vertical="center"/>
    </xf>
    <xf numFmtId="0" fontId="8" fillId="0" borderId="0" xfId="20" applyFont="1" applyBorder="1">
      <alignment/>
      <protection/>
    </xf>
    <xf numFmtId="0" fontId="7" fillId="0" borderId="0" xfId="20" applyBorder="1">
      <alignment/>
      <protection/>
    </xf>
    <xf numFmtId="0" fontId="8" fillId="0" borderId="4" xfId="20" applyFont="1" applyBorder="1">
      <alignment/>
      <protection/>
    </xf>
    <xf numFmtId="176" fontId="8" fillId="1" borderId="4" xfId="20" applyNumberFormat="1" applyFont="1" applyFill="1" applyBorder="1" applyAlignment="1">
      <alignment horizontal="center"/>
      <protection/>
    </xf>
    <xf numFmtId="0" fontId="8" fillId="0" borderId="10" xfId="20" applyFont="1" applyBorder="1">
      <alignment/>
      <protection/>
    </xf>
    <xf numFmtId="0" fontId="8" fillId="0" borderId="11" xfId="20" applyFont="1" applyBorder="1">
      <alignment/>
      <protection/>
    </xf>
    <xf numFmtId="0" fontId="8" fillId="0" borderId="12" xfId="20" applyFont="1" applyBorder="1">
      <alignment/>
      <protection/>
    </xf>
    <xf numFmtId="177" fontId="8" fillId="1" borderId="4" xfId="20" applyNumberFormat="1" applyFont="1" applyFill="1" applyBorder="1" applyAlignment="1">
      <alignment horizontal="center"/>
      <protection/>
    </xf>
    <xf numFmtId="1" fontId="8" fillId="1" borderId="4" xfId="20" applyNumberFormat="1" applyFont="1" applyFill="1" applyBorder="1" applyAlignment="1">
      <alignment horizontal="center"/>
      <protection/>
    </xf>
    <xf numFmtId="0" fontId="0" fillId="0" borderId="4"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179" fontId="3" fillId="0" borderId="4" xfId="20" applyNumberFormat="1" applyFont="1" applyBorder="1" applyAlignment="1">
      <alignment horizontal="center"/>
      <protection/>
    </xf>
    <xf numFmtId="0" fontId="0" fillId="0" borderId="0" xfId="0" applyAlignment="1" quotePrefix="1">
      <alignment/>
    </xf>
    <xf numFmtId="0" fontId="16" fillId="0" borderId="0" xfId="20" applyFont="1">
      <alignment/>
      <protection/>
    </xf>
    <xf numFmtId="176" fontId="8" fillId="0" borderId="0" xfId="20" applyNumberFormat="1" applyFont="1">
      <alignment/>
      <protection/>
    </xf>
    <xf numFmtId="2" fontId="8" fillId="0" borderId="0" xfId="20" applyNumberFormat="1" applyFont="1">
      <alignment/>
      <protection/>
    </xf>
    <xf numFmtId="176" fontId="7" fillId="0" borderId="0" xfId="20" applyNumberFormat="1">
      <alignment/>
      <protection/>
    </xf>
    <xf numFmtId="0" fontId="3" fillId="0" borderId="0" xfId="20" applyFont="1" applyAlignment="1">
      <alignment horizontal="centerContinuous"/>
      <protection/>
    </xf>
    <xf numFmtId="0" fontId="1" fillId="0" borderId="13" xfId="21" applyFont="1" applyBorder="1" applyAlignment="1">
      <alignment horizontal="centerContinuous"/>
      <protection/>
    </xf>
    <xf numFmtId="0" fontId="1" fillId="0" borderId="14" xfId="21" applyFont="1" applyBorder="1" applyAlignment="1">
      <alignment horizontal="centerContinuous"/>
      <protection/>
    </xf>
    <xf numFmtId="0" fontId="1" fillId="0" borderId="15" xfId="21" applyFont="1" applyBorder="1" applyAlignment="1">
      <alignment horizontal="centerContinuous"/>
      <protection/>
    </xf>
    <xf numFmtId="0" fontId="1" fillId="0" borderId="10" xfId="21" applyFont="1" applyBorder="1" applyAlignment="1">
      <alignment horizontal="centerContinuous"/>
      <protection/>
    </xf>
    <xf numFmtId="0" fontId="1" fillId="0" borderId="12" xfId="21" applyFont="1" applyBorder="1" applyAlignment="1">
      <alignment horizontal="centerContinuous"/>
      <protection/>
    </xf>
    <xf numFmtId="0" fontId="1" fillId="0" borderId="11" xfId="21" applyFont="1" applyBorder="1" applyAlignment="1">
      <alignment horizontal="centerContinuous"/>
      <protection/>
    </xf>
    <xf numFmtId="11" fontId="7" fillId="0" borderId="0" xfId="20" applyNumberFormat="1">
      <alignment/>
      <protection/>
    </xf>
  </cellXfs>
  <cellStyles count="8">
    <cellStyle name="Normal" xfId="0"/>
    <cellStyle name="Percent" xfId="15"/>
    <cellStyle name="Comma [0]" xfId="16"/>
    <cellStyle name="Comma" xfId="17"/>
    <cellStyle name="Currency [0]" xfId="18"/>
    <cellStyle name="Currency" xfId="19"/>
    <cellStyle name="標準_振動応答計算(1)" xfId="20"/>
    <cellStyle name="標準_配管の振動に関する規定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
          <c:y val="0.0555"/>
          <c:w val="0.92775"/>
          <c:h val="0.88925"/>
        </c:manualLayout>
      </c:layout>
      <c:scatterChart>
        <c:scatterStyle val="smooth"/>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'１自由度'!$L$3:$L$36</c:f>
              <c:numCache>
                <c:ptCount val="34"/>
                <c:pt idx="0">
                  <c:v>0</c:v>
                </c:pt>
                <c:pt idx="1">
                  <c:v>0.03</c:v>
                </c:pt>
                <c:pt idx="2">
                  <c:v>0.06</c:v>
                </c:pt>
                <c:pt idx="3">
                  <c:v>0.09</c:v>
                </c:pt>
                <c:pt idx="4">
                  <c:v>0.12</c:v>
                </c:pt>
                <c:pt idx="5">
                  <c:v>0.15</c:v>
                </c:pt>
                <c:pt idx="6">
                  <c:v>0.18</c:v>
                </c:pt>
                <c:pt idx="7">
                  <c:v>0.21</c:v>
                </c:pt>
                <c:pt idx="8">
                  <c:v>0.24</c:v>
                </c:pt>
                <c:pt idx="9">
                  <c:v>0.27</c:v>
                </c:pt>
                <c:pt idx="10">
                  <c:v>0.30000000000000004</c:v>
                </c:pt>
                <c:pt idx="11">
                  <c:v>0.33000000000000007</c:v>
                </c:pt>
                <c:pt idx="12">
                  <c:v>0.3600000000000001</c:v>
                </c:pt>
                <c:pt idx="13">
                  <c:v>0.3900000000000001</c:v>
                </c:pt>
                <c:pt idx="14">
                  <c:v>0.42000000000000015</c:v>
                </c:pt>
                <c:pt idx="15">
                  <c:v>0.4500000000000002</c:v>
                </c:pt>
                <c:pt idx="16">
                  <c:v>0.4800000000000002</c:v>
                </c:pt>
                <c:pt idx="17">
                  <c:v>0.5100000000000002</c:v>
                </c:pt>
                <c:pt idx="18">
                  <c:v>0.5400000000000003</c:v>
                </c:pt>
                <c:pt idx="19">
                  <c:v>0.5700000000000003</c:v>
                </c:pt>
                <c:pt idx="20">
                  <c:v>0.6000000000000003</c:v>
                </c:pt>
                <c:pt idx="21">
                  <c:v>0.6300000000000003</c:v>
                </c:pt>
                <c:pt idx="22">
                  <c:v>0.6600000000000004</c:v>
                </c:pt>
                <c:pt idx="23">
                  <c:v>0.6900000000000004</c:v>
                </c:pt>
                <c:pt idx="24">
                  <c:v>0.7200000000000004</c:v>
                </c:pt>
                <c:pt idx="25">
                  <c:v>0.7500000000000004</c:v>
                </c:pt>
                <c:pt idx="26">
                  <c:v>0.7800000000000005</c:v>
                </c:pt>
                <c:pt idx="27">
                  <c:v>0.8100000000000005</c:v>
                </c:pt>
                <c:pt idx="28">
                  <c:v>0.8400000000000005</c:v>
                </c:pt>
                <c:pt idx="29">
                  <c:v>0.8700000000000006</c:v>
                </c:pt>
                <c:pt idx="30">
                  <c:v>0.9000000000000006</c:v>
                </c:pt>
                <c:pt idx="31">
                  <c:v>0.9300000000000006</c:v>
                </c:pt>
                <c:pt idx="32">
                  <c:v>0.9600000000000006</c:v>
                </c:pt>
                <c:pt idx="33">
                  <c:v>0.9900000000000007</c:v>
                </c:pt>
              </c:numCache>
            </c:numRef>
          </c:xVal>
          <c:yVal>
            <c:numRef>
              <c:f>'１自由度'!$M$3:$M$36</c:f>
              <c:numCache>
                <c:ptCount val="34"/>
                <c:pt idx="0">
                  <c:v>-0.09983341664682815</c:v>
                </c:pt>
                <c:pt idx="1">
                  <c:v>0.718391131914632</c:v>
                </c:pt>
                <c:pt idx="2">
                  <c:v>0.9064112066926774</c:v>
                </c:pt>
                <c:pt idx="3">
                  <c:v>0.3605792633030332</c:v>
                </c:pt>
                <c:pt idx="4">
                  <c:v>-0.4321345337937071</c:v>
                </c:pt>
                <c:pt idx="5">
                  <c:v>-0.823945463783881</c:v>
                </c:pt>
                <c:pt idx="6">
                  <c:v>-0.5326355858225881</c:v>
                </c:pt>
                <c:pt idx="7">
                  <c:v>0.16074212474173172</c:v>
                </c:pt>
                <c:pt idx="8">
                  <c:v>0.6760670087596359</c:v>
                </c:pt>
                <c:pt idx="9">
                  <c:v>0.6168043499796428</c:v>
                </c:pt>
                <c:pt idx="10">
                  <c:v>0.07175180742184124</c:v>
                </c:pt>
                <c:pt idx="11">
                  <c:v>-0.4907466796656249</c:v>
                </c:pt>
                <c:pt idx="12">
                  <c:v>-0.622482510265227</c:v>
                </c:pt>
                <c:pt idx="13">
                  <c:v>-0.25005211917091685</c:v>
                </c:pt>
                <c:pt idx="14">
                  <c:v>0.2940263062192855</c:v>
                </c:pt>
                <c:pt idx="15">
                  <c:v>0.5649865225303693</c:v>
                </c:pt>
                <c:pt idx="16">
                  <c:v>0.36735851652560464</c:v>
                </c:pt>
                <c:pt idx="17">
                  <c:v>-0.10781418498299675</c:v>
                </c:pt>
                <c:pt idx="18">
                  <c:v>-0.46282840102789324</c:v>
                </c:pt>
                <c:pt idx="19">
                  <c:v>-0.42432425130802814</c:v>
                </c:pt>
                <c:pt idx="20">
                  <c:v>-0.05146149716934962</c:v>
                </c:pt>
                <c:pt idx="21">
                  <c:v>0.3352245428603932</c:v>
                </c:pt>
                <c:pt idx="22">
                  <c:v>0.4274828369986871</c:v>
                </c:pt>
                <c:pt idx="23">
                  <c:v>0.17338071831768184</c:v>
                </c:pt>
                <c:pt idx="24">
                  <c:v>-0.20003844523886077</c:v>
                </c:pt>
                <c:pt idx="25">
                  <c:v>-0.38740719280558766</c:v>
                </c:pt>
                <c:pt idx="26">
                  <c:v>-0.2533541634544802</c:v>
                </c:pt>
                <c:pt idx="27">
                  <c:v>0.07227451028895795</c:v>
                </c:pt>
                <c:pt idx="28">
                  <c:v>0.3168387839087119</c:v>
                </c:pt>
                <c:pt idx="29">
                  <c:v>0.2919006929456572</c:v>
                </c:pt>
                <c:pt idx="30">
                  <c:v>0.03683849299410083</c:v>
                </c:pt>
                <c:pt idx="31">
                  <c:v>-0.2289792446148007</c:v>
                </c:pt>
                <c:pt idx="32">
                  <c:v>-0.2935620250281552</c:v>
                </c:pt>
                <c:pt idx="33">
                  <c:v>-0.12020229885724613</c:v>
                </c:pt>
              </c:numCache>
            </c:numRef>
          </c:yVal>
          <c:smooth val="1"/>
        </c:ser>
        <c:axId val="61824220"/>
        <c:axId val="19547069"/>
      </c:scatterChart>
      <c:valAx>
        <c:axId val="61824220"/>
        <c:scaling>
          <c:orientation val="minMax"/>
          <c:max val="1"/>
        </c:scaling>
        <c:axPos val="b"/>
        <c:delete val="0"/>
        <c:numFmt formatCode="General" sourceLinked="1"/>
        <c:majorTickMark val="in"/>
        <c:minorTickMark val="none"/>
        <c:tickLblPos val="nextTo"/>
        <c:crossAx val="19547069"/>
        <c:crosses val="autoZero"/>
        <c:crossBetween val="midCat"/>
        <c:dispUnits/>
      </c:valAx>
      <c:valAx>
        <c:axId val="19547069"/>
        <c:scaling>
          <c:orientation val="minMax"/>
        </c:scaling>
        <c:axPos val="l"/>
        <c:majorGridlines/>
        <c:delete val="0"/>
        <c:numFmt formatCode="General" sourceLinked="1"/>
        <c:majorTickMark val="in"/>
        <c:minorTickMark val="none"/>
        <c:tickLblPos val="nextTo"/>
        <c:crossAx val="61824220"/>
        <c:crosses val="autoZero"/>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92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１自由度系の振動応答</a:t>
            </a:r>
          </a:p>
        </c:rich>
      </c:tx>
      <c:layout/>
      <c:spPr>
        <a:noFill/>
        <a:ln>
          <a:noFill/>
        </a:ln>
      </c:spPr>
    </c:title>
    <c:plotArea>
      <c:layout>
        <c:manualLayout>
          <c:xMode val="edge"/>
          <c:yMode val="edge"/>
          <c:x val="0.101"/>
          <c:y val="0.094"/>
          <c:w val="0.86075"/>
          <c:h val="0.849"/>
        </c:manualLayout>
      </c:layout>
      <c:scatterChart>
        <c:scatterStyle val="smooth"/>
        <c:varyColors val="0"/>
        <c:ser>
          <c:idx val="0"/>
          <c:order val="0"/>
          <c:tx>
            <c:strRef>
              <c:f>'１自由度'!$M$79</c:f>
              <c:strCache>
                <c:ptCount val="1"/>
                <c:pt idx="0">
                  <c:v>ｘ／ｕ</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'１自由度'!$L$80:$L$102</c:f>
              <c:numCache>
                <c:ptCount val="23"/>
                <c:pt idx="0">
                  <c:v>0.1</c:v>
                </c:pt>
                <c:pt idx="1">
                  <c:v>0.15</c:v>
                </c:pt>
                <c:pt idx="2">
                  <c:v>0.2</c:v>
                </c:pt>
                <c:pt idx="3">
                  <c:v>0.3</c:v>
                </c:pt>
                <c:pt idx="4">
                  <c:v>0.4</c:v>
                </c:pt>
                <c:pt idx="5">
                  <c:v>0.5</c:v>
                </c:pt>
                <c:pt idx="6">
                  <c:v>0.6</c:v>
                </c:pt>
                <c:pt idx="7">
                  <c:v>0.7</c:v>
                </c:pt>
                <c:pt idx="8">
                  <c:v>0.8</c:v>
                </c:pt>
                <c:pt idx="9">
                  <c:v>0.9</c:v>
                </c:pt>
                <c:pt idx="10">
                  <c:v>0.95</c:v>
                </c:pt>
                <c:pt idx="11">
                  <c:v>0.98</c:v>
                </c:pt>
                <c:pt idx="12">
                  <c:v>1</c:v>
                </c:pt>
                <c:pt idx="13">
                  <c:v>1.1</c:v>
                </c:pt>
                <c:pt idx="14">
                  <c:v>1.2</c:v>
                </c:pt>
                <c:pt idx="15">
                  <c:v>1.4</c:v>
                </c:pt>
                <c:pt idx="16">
                  <c:v>1.7</c:v>
                </c:pt>
                <c:pt idx="17">
                  <c:v>2.2</c:v>
                </c:pt>
                <c:pt idx="18">
                  <c:v>3</c:v>
                </c:pt>
                <c:pt idx="19">
                  <c:v>4</c:v>
                </c:pt>
                <c:pt idx="20">
                  <c:v>5</c:v>
                </c:pt>
                <c:pt idx="21">
                  <c:v>7</c:v>
                </c:pt>
                <c:pt idx="22">
                  <c:v>10</c:v>
                </c:pt>
              </c:numCache>
            </c:numRef>
          </c:xVal>
          <c:yVal>
            <c:numRef>
              <c:f>'１自由度'!$M$80:$M$102</c:f>
              <c:numCache>
                <c:ptCount val="23"/>
                <c:pt idx="0">
                  <c:v>1.0100999847480054</c:v>
                </c:pt>
                <c:pt idx="1">
                  <c:v>1.0230125448452758</c:v>
                </c:pt>
                <c:pt idx="2">
                  <c:v>1.0416489514039529</c:v>
                </c:pt>
                <c:pt idx="3">
                  <c:v>1.098798554316227</c:v>
                </c:pt>
                <c:pt idx="4">
                  <c:v>1.1900796581574618</c:v>
                </c:pt>
                <c:pt idx="5">
                  <c:v>1.3320421476762065</c:v>
                </c:pt>
                <c:pt idx="6">
                  <c:v>1.558476183805472</c:v>
                </c:pt>
                <c:pt idx="7">
                  <c:v>1.9473252095369464</c:v>
                </c:pt>
                <c:pt idx="8">
                  <c:v>2.7202941017470894</c:v>
                </c:pt>
                <c:pt idx="9">
                  <c:v>4.775739974882669</c:v>
                </c:pt>
                <c:pt idx="10">
                  <c:v>7.37901861245572</c:v>
                </c:pt>
                <c:pt idx="11">
                  <c:v>9.506200235837618</c:v>
                </c:pt>
                <c:pt idx="12">
                  <c:v>10.04987562112089</c:v>
                </c:pt>
                <c:pt idx="13">
                  <c:v>4.243689055191603</c:v>
                </c:pt>
                <c:pt idx="14">
                  <c:v>2.2083756648095627</c:v>
                </c:pt>
                <c:pt idx="15">
                  <c:v>1.0408159864030058</c:v>
                </c:pt>
                <c:pt idx="16">
                  <c:v>0.5345336165015541</c:v>
                </c:pt>
                <c:pt idx="17">
                  <c:v>0.2662077525681323</c:v>
                </c:pt>
                <c:pt idx="18">
                  <c:v>0.1304121675203419</c:v>
                </c:pt>
                <c:pt idx="19">
                  <c:v>0.07177668136602376</c:v>
                </c:pt>
                <c:pt idx="20">
                  <c:v>0.04657464328326223</c:v>
                </c:pt>
                <c:pt idx="21">
                  <c:v>0.02542762045125988</c:v>
                </c:pt>
                <c:pt idx="22">
                  <c:v>0.014284256782850143</c:v>
                </c:pt>
              </c:numCache>
            </c:numRef>
          </c:yVal>
          <c:smooth val="1"/>
        </c:ser>
        <c:axId val="41705894"/>
        <c:axId val="39808727"/>
      </c:scatterChart>
      <c:valAx>
        <c:axId val="41705894"/>
        <c:scaling>
          <c:logBase val="10"/>
          <c:orientation val="minMax"/>
        </c:scaling>
        <c:axPos val="b"/>
        <c:title>
          <c:tx>
            <c:rich>
              <a:bodyPr vert="horz" rot="0" anchor="ctr"/>
              <a:lstStyle/>
              <a:p>
                <a:pPr algn="ctr">
                  <a:defRPr/>
                </a:pPr>
                <a:r>
                  <a:rPr lang="en-US" cap="none" sz="1425" b="0" i="0" u="none" baseline="0">
                    <a:latin typeface="ＭＳ Ｐゴシック"/>
                    <a:ea typeface="ＭＳ Ｐゴシック"/>
                    <a:cs typeface="ＭＳ Ｐゴシック"/>
                  </a:rPr>
                  <a:t>振動数比ω/ωn</a:t>
                </a:r>
              </a:p>
            </c:rich>
          </c:tx>
          <c:layout/>
          <c:overlay val="0"/>
          <c:spPr>
            <a:noFill/>
            <a:ln>
              <a:noFill/>
            </a:ln>
          </c:spPr>
        </c:title>
        <c:majorGridlines/>
        <c:minorGridlines/>
        <c:delete val="0"/>
        <c:numFmt formatCode="General" sourceLinked="1"/>
        <c:majorTickMark val="in"/>
        <c:minorTickMark val="none"/>
        <c:tickLblPos val="nextTo"/>
        <c:crossAx val="39808727"/>
        <c:crossesAt val="0.01"/>
        <c:crossBetween val="midCat"/>
        <c:dispUnits/>
      </c:valAx>
      <c:valAx>
        <c:axId val="39808727"/>
        <c:scaling>
          <c:logBase val="10"/>
          <c:orientation val="minMax"/>
        </c:scaling>
        <c:axPos val="l"/>
        <c:title>
          <c:tx>
            <c:rich>
              <a:bodyPr vert="horz" rot="-5400000" anchor="ctr"/>
              <a:lstStyle/>
              <a:p>
                <a:pPr algn="ctr">
                  <a:defRPr/>
                </a:pPr>
                <a:r>
                  <a:rPr lang="en-US" cap="none" sz="1425" b="0" i="0" u="none" baseline="0">
                    <a:latin typeface="ＭＳ Ｐゴシック"/>
                    <a:ea typeface="ＭＳ Ｐゴシック"/>
                    <a:cs typeface="ＭＳ Ｐゴシック"/>
                  </a:rPr>
                  <a:t>応答倍率</a:t>
                </a:r>
              </a:p>
            </c:rich>
          </c:tx>
          <c:layout/>
          <c:overlay val="0"/>
          <c:spPr>
            <a:noFill/>
            <a:ln>
              <a:noFill/>
            </a:ln>
          </c:spPr>
        </c:title>
        <c:majorGridlines/>
        <c:minorGridlines/>
        <c:delete val="0"/>
        <c:numFmt formatCode="0.00" sourceLinked="0"/>
        <c:majorTickMark val="in"/>
        <c:minorTickMark val="none"/>
        <c:tickLblPos val="nextTo"/>
        <c:crossAx val="41705894"/>
        <c:crossesAt val="0.1"/>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25"/>
          <c:y val="0"/>
          <c:w val="0.86525"/>
          <c:h val="0.84"/>
        </c:manualLayout>
      </c:layout>
      <c:scatterChart>
        <c:scatterStyle val="lineMarker"/>
        <c:varyColors val="0"/>
        <c:ser>
          <c:idx val="0"/>
          <c:order val="0"/>
          <c:tx>
            <c:strRef>
              <c:f>'停止時振動'!$M$1</c:f>
              <c:strCache>
                <c:ptCount val="1"/>
                <c:pt idx="0">
                  <c:v>変位応答</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'停止時振動'!$L$2:$L$150</c:f>
              <c:numCache>
                <c:ptCount val="149"/>
                <c:pt idx="0">
                  <c:v>0.001</c:v>
                </c:pt>
                <c:pt idx="1">
                  <c:v>0.002</c:v>
                </c:pt>
                <c:pt idx="2">
                  <c:v>0.003</c:v>
                </c:pt>
                <c:pt idx="3">
                  <c:v>0.004</c:v>
                </c:pt>
                <c:pt idx="4">
                  <c:v>0.005</c:v>
                </c:pt>
                <c:pt idx="5">
                  <c:v>0.006</c:v>
                </c:pt>
                <c:pt idx="6">
                  <c:v>0.007</c:v>
                </c:pt>
                <c:pt idx="7">
                  <c:v>0.008</c:v>
                </c:pt>
                <c:pt idx="8">
                  <c:v>0.009000000000000001</c:v>
                </c:pt>
                <c:pt idx="9">
                  <c:v>0.010000000000000002</c:v>
                </c:pt>
                <c:pt idx="10">
                  <c:v>0.011000000000000003</c:v>
                </c:pt>
                <c:pt idx="11">
                  <c:v>0.012000000000000004</c:v>
                </c:pt>
                <c:pt idx="12">
                  <c:v>0.013000000000000005</c:v>
                </c:pt>
                <c:pt idx="13">
                  <c:v>0.014000000000000005</c:v>
                </c:pt>
                <c:pt idx="14">
                  <c:v>0.015000000000000006</c:v>
                </c:pt>
                <c:pt idx="15">
                  <c:v>0.016000000000000007</c:v>
                </c:pt>
                <c:pt idx="16">
                  <c:v>0.017000000000000008</c:v>
                </c:pt>
                <c:pt idx="17">
                  <c:v>0.01800000000000001</c:v>
                </c:pt>
                <c:pt idx="18">
                  <c:v>0.01900000000000001</c:v>
                </c:pt>
                <c:pt idx="19">
                  <c:v>0.02000000000000001</c:v>
                </c:pt>
                <c:pt idx="20">
                  <c:v>0.02100000000000001</c:v>
                </c:pt>
                <c:pt idx="21">
                  <c:v>0.022000000000000013</c:v>
                </c:pt>
                <c:pt idx="22">
                  <c:v>0.023000000000000013</c:v>
                </c:pt>
                <c:pt idx="23">
                  <c:v>0.024000000000000014</c:v>
                </c:pt>
                <c:pt idx="24">
                  <c:v>0.025000000000000015</c:v>
                </c:pt>
                <c:pt idx="25">
                  <c:v>0.026000000000000016</c:v>
                </c:pt>
                <c:pt idx="26">
                  <c:v>0.027000000000000017</c:v>
                </c:pt>
                <c:pt idx="27">
                  <c:v>0.028000000000000018</c:v>
                </c:pt>
                <c:pt idx="28">
                  <c:v>0.02900000000000002</c:v>
                </c:pt>
                <c:pt idx="29">
                  <c:v>0.03000000000000002</c:v>
                </c:pt>
                <c:pt idx="30">
                  <c:v>0.03100000000000002</c:v>
                </c:pt>
                <c:pt idx="31">
                  <c:v>0.03200000000000002</c:v>
                </c:pt>
                <c:pt idx="32">
                  <c:v>0.03300000000000002</c:v>
                </c:pt>
                <c:pt idx="33">
                  <c:v>0.03400000000000002</c:v>
                </c:pt>
                <c:pt idx="34">
                  <c:v>0.035000000000000024</c:v>
                </c:pt>
                <c:pt idx="35">
                  <c:v>0.036000000000000025</c:v>
                </c:pt>
                <c:pt idx="36">
                  <c:v>0.037000000000000026</c:v>
                </c:pt>
                <c:pt idx="37">
                  <c:v>0.03800000000000003</c:v>
                </c:pt>
                <c:pt idx="38">
                  <c:v>0.03900000000000003</c:v>
                </c:pt>
                <c:pt idx="39">
                  <c:v>0.04000000000000003</c:v>
                </c:pt>
                <c:pt idx="40">
                  <c:v>0.04100000000000003</c:v>
                </c:pt>
                <c:pt idx="41">
                  <c:v>0.04200000000000003</c:v>
                </c:pt>
                <c:pt idx="42">
                  <c:v>0.04300000000000003</c:v>
                </c:pt>
                <c:pt idx="43">
                  <c:v>0.04400000000000003</c:v>
                </c:pt>
                <c:pt idx="44">
                  <c:v>0.04500000000000003</c:v>
                </c:pt>
                <c:pt idx="45">
                  <c:v>0.046000000000000034</c:v>
                </c:pt>
                <c:pt idx="46">
                  <c:v>0.047000000000000035</c:v>
                </c:pt>
                <c:pt idx="47">
                  <c:v>0.048000000000000036</c:v>
                </c:pt>
                <c:pt idx="48">
                  <c:v>0.04900000000000004</c:v>
                </c:pt>
                <c:pt idx="49">
                  <c:v>0.05000000000000004</c:v>
                </c:pt>
                <c:pt idx="50">
                  <c:v>0.05100000000000004</c:v>
                </c:pt>
                <c:pt idx="51">
                  <c:v>0.05200000000000004</c:v>
                </c:pt>
                <c:pt idx="52">
                  <c:v>0.05300000000000004</c:v>
                </c:pt>
                <c:pt idx="53">
                  <c:v>0.05400000000000004</c:v>
                </c:pt>
                <c:pt idx="54">
                  <c:v>0.05500000000000004</c:v>
                </c:pt>
                <c:pt idx="55">
                  <c:v>0.05600000000000004</c:v>
                </c:pt>
                <c:pt idx="56">
                  <c:v>0.057000000000000044</c:v>
                </c:pt>
                <c:pt idx="57">
                  <c:v>0.058000000000000045</c:v>
                </c:pt>
                <c:pt idx="58">
                  <c:v>0.059000000000000045</c:v>
                </c:pt>
                <c:pt idx="59">
                  <c:v>0.060000000000000046</c:v>
                </c:pt>
                <c:pt idx="60">
                  <c:v>0.06100000000000005</c:v>
                </c:pt>
                <c:pt idx="61">
                  <c:v>0.06200000000000005</c:v>
                </c:pt>
                <c:pt idx="62">
                  <c:v>0.06300000000000004</c:v>
                </c:pt>
                <c:pt idx="63">
                  <c:v>0.06400000000000004</c:v>
                </c:pt>
                <c:pt idx="64">
                  <c:v>0.06500000000000004</c:v>
                </c:pt>
                <c:pt idx="65">
                  <c:v>0.06600000000000004</c:v>
                </c:pt>
                <c:pt idx="66">
                  <c:v>0.06700000000000005</c:v>
                </c:pt>
                <c:pt idx="67">
                  <c:v>0.06800000000000005</c:v>
                </c:pt>
                <c:pt idx="68">
                  <c:v>0.06900000000000005</c:v>
                </c:pt>
                <c:pt idx="69">
                  <c:v>0.07000000000000005</c:v>
                </c:pt>
                <c:pt idx="70">
                  <c:v>0.07100000000000005</c:v>
                </c:pt>
                <c:pt idx="71">
                  <c:v>0.07200000000000005</c:v>
                </c:pt>
                <c:pt idx="72">
                  <c:v>0.07300000000000005</c:v>
                </c:pt>
                <c:pt idx="73">
                  <c:v>0.07400000000000005</c:v>
                </c:pt>
                <c:pt idx="74">
                  <c:v>0.07500000000000005</c:v>
                </c:pt>
                <c:pt idx="75">
                  <c:v>0.07600000000000005</c:v>
                </c:pt>
                <c:pt idx="76">
                  <c:v>0.07700000000000005</c:v>
                </c:pt>
                <c:pt idx="77">
                  <c:v>0.07800000000000006</c:v>
                </c:pt>
                <c:pt idx="78">
                  <c:v>0.07900000000000006</c:v>
                </c:pt>
                <c:pt idx="79">
                  <c:v>0.08000000000000006</c:v>
                </c:pt>
                <c:pt idx="80">
                  <c:v>0.08100000000000006</c:v>
                </c:pt>
                <c:pt idx="81">
                  <c:v>0.08200000000000006</c:v>
                </c:pt>
                <c:pt idx="82">
                  <c:v>0.08300000000000006</c:v>
                </c:pt>
                <c:pt idx="83">
                  <c:v>0.08400000000000006</c:v>
                </c:pt>
                <c:pt idx="84">
                  <c:v>0.08500000000000006</c:v>
                </c:pt>
                <c:pt idx="85">
                  <c:v>0.08600000000000006</c:v>
                </c:pt>
                <c:pt idx="86">
                  <c:v>0.08700000000000006</c:v>
                </c:pt>
                <c:pt idx="87">
                  <c:v>0.08800000000000006</c:v>
                </c:pt>
                <c:pt idx="88">
                  <c:v>0.08900000000000007</c:v>
                </c:pt>
                <c:pt idx="89">
                  <c:v>0.09000000000000007</c:v>
                </c:pt>
                <c:pt idx="90">
                  <c:v>0.09100000000000007</c:v>
                </c:pt>
                <c:pt idx="91">
                  <c:v>0.09200000000000007</c:v>
                </c:pt>
                <c:pt idx="92">
                  <c:v>0.09300000000000007</c:v>
                </c:pt>
                <c:pt idx="93">
                  <c:v>0.09400000000000007</c:v>
                </c:pt>
                <c:pt idx="94">
                  <c:v>0.09500000000000007</c:v>
                </c:pt>
                <c:pt idx="95">
                  <c:v>0.09600000000000007</c:v>
                </c:pt>
                <c:pt idx="96">
                  <c:v>0.09700000000000007</c:v>
                </c:pt>
                <c:pt idx="97">
                  <c:v>0.09800000000000007</c:v>
                </c:pt>
                <c:pt idx="98">
                  <c:v>0.09900000000000007</c:v>
                </c:pt>
                <c:pt idx="99">
                  <c:v>0.10000000000000007</c:v>
                </c:pt>
                <c:pt idx="100">
                  <c:v>0.10100000000000008</c:v>
                </c:pt>
                <c:pt idx="101">
                  <c:v>0.10200000000000008</c:v>
                </c:pt>
                <c:pt idx="102">
                  <c:v>0.10300000000000008</c:v>
                </c:pt>
                <c:pt idx="103">
                  <c:v>0.10400000000000008</c:v>
                </c:pt>
                <c:pt idx="104">
                  <c:v>0.10500000000000008</c:v>
                </c:pt>
                <c:pt idx="105">
                  <c:v>0.10600000000000008</c:v>
                </c:pt>
                <c:pt idx="106">
                  <c:v>0.10700000000000008</c:v>
                </c:pt>
                <c:pt idx="107">
                  <c:v>0.10800000000000008</c:v>
                </c:pt>
                <c:pt idx="108">
                  <c:v>0.10900000000000008</c:v>
                </c:pt>
                <c:pt idx="109">
                  <c:v>0.11000000000000008</c:v>
                </c:pt>
                <c:pt idx="110">
                  <c:v>0.11100000000000008</c:v>
                </c:pt>
                <c:pt idx="111">
                  <c:v>0.11200000000000009</c:v>
                </c:pt>
                <c:pt idx="112">
                  <c:v>0.11300000000000009</c:v>
                </c:pt>
                <c:pt idx="113">
                  <c:v>0.11400000000000009</c:v>
                </c:pt>
                <c:pt idx="114">
                  <c:v>0.11500000000000009</c:v>
                </c:pt>
                <c:pt idx="115">
                  <c:v>0.11600000000000009</c:v>
                </c:pt>
                <c:pt idx="116">
                  <c:v>0.11700000000000009</c:v>
                </c:pt>
                <c:pt idx="117">
                  <c:v>0.11800000000000009</c:v>
                </c:pt>
                <c:pt idx="118">
                  <c:v>0.11900000000000009</c:v>
                </c:pt>
                <c:pt idx="119">
                  <c:v>0.12000000000000009</c:v>
                </c:pt>
                <c:pt idx="120">
                  <c:v>0.1210000000000001</c:v>
                </c:pt>
                <c:pt idx="121">
                  <c:v>0.1220000000000001</c:v>
                </c:pt>
                <c:pt idx="122">
                  <c:v>0.1230000000000001</c:v>
                </c:pt>
                <c:pt idx="123">
                  <c:v>0.1240000000000001</c:v>
                </c:pt>
                <c:pt idx="124">
                  <c:v>0.12500000000000008</c:v>
                </c:pt>
                <c:pt idx="125">
                  <c:v>0.12600000000000008</c:v>
                </c:pt>
                <c:pt idx="126">
                  <c:v>0.12700000000000009</c:v>
                </c:pt>
                <c:pt idx="127">
                  <c:v>0.12800000000000009</c:v>
                </c:pt>
                <c:pt idx="128">
                  <c:v>0.1290000000000001</c:v>
                </c:pt>
                <c:pt idx="129">
                  <c:v>0.1300000000000001</c:v>
                </c:pt>
                <c:pt idx="130">
                  <c:v>0.1310000000000001</c:v>
                </c:pt>
                <c:pt idx="131">
                  <c:v>0.1320000000000001</c:v>
                </c:pt>
                <c:pt idx="132">
                  <c:v>0.1330000000000001</c:v>
                </c:pt>
                <c:pt idx="133">
                  <c:v>0.1340000000000001</c:v>
                </c:pt>
                <c:pt idx="134">
                  <c:v>0.1350000000000001</c:v>
                </c:pt>
                <c:pt idx="135">
                  <c:v>0.1360000000000001</c:v>
                </c:pt>
                <c:pt idx="136">
                  <c:v>0.1370000000000001</c:v>
                </c:pt>
                <c:pt idx="137">
                  <c:v>0.1380000000000001</c:v>
                </c:pt>
                <c:pt idx="138">
                  <c:v>0.1390000000000001</c:v>
                </c:pt>
                <c:pt idx="139">
                  <c:v>0.1400000000000001</c:v>
                </c:pt>
                <c:pt idx="140">
                  <c:v>0.1410000000000001</c:v>
                </c:pt>
                <c:pt idx="141">
                  <c:v>0.1420000000000001</c:v>
                </c:pt>
                <c:pt idx="142">
                  <c:v>0.1430000000000001</c:v>
                </c:pt>
                <c:pt idx="143">
                  <c:v>0.1440000000000001</c:v>
                </c:pt>
                <c:pt idx="144">
                  <c:v>0.1450000000000001</c:v>
                </c:pt>
                <c:pt idx="145">
                  <c:v>0.1460000000000001</c:v>
                </c:pt>
                <c:pt idx="146">
                  <c:v>0.1470000000000001</c:v>
                </c:pt>
                <c:pt idx="147">
                  <c:v>0.1480000000000001</c:v>
                </c:pt>
                <c:pt idx="148">
                  <c:v>0.1490000000000001</c:v>
                </c:pt>
              </c:numCache>
            </c:numRef>
          </c:xVal>
          <c:yVal>
            <c:numRef>
              <c:f>'停止時振動'!$M$2:$M$156</c:f>
              <c:numCache>
                <c:ptCount val="155"/>
                <c:pt idx="0">
                  <c:v>0.00133773515529688</c:v>
                </c:pt>
                <c:pt idx="1">
                  <c:v>0.000897082512634531</c:v>
                </c:pt>
                <c:pt idx="2">
                  <c:v>0.000457702908258503</c:v>
                </c:pt>
                <c:pt idx="3">
                  <c:v>-0.000126154860929391</c:v>
                </c:pt>
                <c:pt idx="4">
                  <c:v>-0.000600791133839177</c:v>
                </c:pt>
                <c:pt idx="5">
                  <c:v>-0.00112350322168281</c:v>
                </c:pt>
                <c:pt idx="6">
                  <c:v>-0.00146710138422752</c:v>
                </c:pt>
                <c:pt idx="7">
                  <c:v>-0.00174542622228158</c:v>
                </c:pt>
                <c:pt idx="8">
                  <c:v>-0.00183751007251652</c:v>
                </c:pt>
                <c:pt idx="9">
                  <c:v>-0.00177389076788</c:v>
                </c:pt>
                <c:pt idx="10">
                  <c:v>-0.00158226195742987</c:v>
                </c:pt>
                <c:pt idx="11">
                  <c:v>-0.00119921026616193</c:v>
                </c:pt>
                <c:pt idx="12">
                  <c:v>-0.000791298311696394</c:v>
                </c:pt>
                <c:pt idx="13">
                  <c:v>-0.000223463914123244</c:v>
                </c:pt>
                <c:pt idx="14">
                  <c:v>0.00025743515058223</c:v>
                </c:pt>
                <c:pt idx="15">
                  <c:v>0.00081071445752127</c:v>
                </c:pt>
                <c:pt idx="16">
                  <c:v>0.00119593368318989</c:v>
                </c:pt>
                <c:pt idx="17">
                  <c:v>0.00154087206875243</c:v>
                </c:pt>
                <c:pt idx="18">
                  <c:v>0.00169580075968163</c:v>
                </c:pt>
                <c:pt idx="19">
                  <c:v>0.00171243102114568</c:v>
                </c:pt>
                <c:pt idx="20">
                  <c:v>0.00158392214800986</c:v>
                </c:pt>
                <c:pt idx="21">
                  <c:v>0.00126832165017444</c:v>
                </c:pt>
                <c:pt idx="22">
                  <c:v>0.000903366640262037</c:v>
                </c:pt>
                <c:pt idx="23">
                  <c:v>0.000368957347234383</c:v>
                </c:pt>
                <c:pt idx="24">
                  <c:v>-0.000101953506364572</c:v>
                </c:pt>
                <c:pt idx="25">
                  <c:v>-0.000664485775258595</c:v>
                </c:pt>
                <c:pt idx="26">
                  <c:v>-0.00107344740350536</c:v>
                </c:pt>
                <c:pt idx="27">
                  <c:v>-0.00146347881000785</c:v>
                </c:pt>
                <c:pt idx="28">
                  <c:v>-0.00166444820631612</c:v>
                </c:pt>
                <c:pt idx="29">
                  <c:v>-0.00174224580899515</c:v>
                </c:pt>
                <c:pt idx="30">
                  <c:v>-0.00166260829223645</c:v>
                </c:pt>
                <c:pt idx="31">
                  <c:v>-0.00139868499713625</c:v>
                </c:pt>
                <c:pt idx="32">
                  <c:v>-0.00106492538196525</c:v>
                </c:pt>
                <c:pt idx="33">
                  <c:v>-0.000550515598840041</c:v>
                </c:pt>
                <c:pt idx="34">
                  <c:v>-7.89403159719942E-05</c:v>
                </c:pt>
                <c:pt idx="35">
                  <c:v>0.000506100255326735</c:v>
                </c:pt>
                <c:pt idx="36">
                  <c:v>0.000950321071164535</c:v>
                </c:pt>
                <c:pt idx="37">
                  <c:v>0.00140087586637353</c:v>
                </c:pt>
                <c:pt idx="38">
                  <c:v>0.00166190686173169</c:v>
                </c:pt>
                <c:pt idx="39">
                  <c:v>0.00181988087410468</c:v>
                </c:pt>
                <c:pt idx="40">
                  <c:v>0.00180614175098233</c:v>
                </c:pt>
                <c:pt idx="41">
                  <c:v>0.0016161812969365</c:v>
                </c:pt>
                <c:pt idx="42">
                  <c:v>0.0013326254005831</c:v>
                </c:pt>
                <c:pt idx="43">
                  <c:v>0.000861629683986528</c:v>
                </c:pt>
                <c:pt idx="44">
                  <c:v>0.000408000047201866</c:v>
                </c:pt>
                <c:pt idx="45">
                  <c:v>-0.00017845514205829</c:v>
                </c:pt>
                <c:pt idx="46">
                  <c:v>-0.000642777780108564</c:v>
                </c:pt>
                <c:pt idx="47">
                  <c:v>-0.00113879231151625</c:v>
                </c:pt>
                <c:pt idx="48">
                  <c:v>-0.00145095626413691</c:v>
                </c:pt>
                <c:pt idx="49">
                  <c:v>-0.00168286098627073</c:v>
                </c:pt>
                <c:pt idx="50">
                  <c:v>-0.00173392284073824</c:v>
                </c:pt>
                <c:pt idx="51">
                  <c:v>-0.00162145783434399</c:v>
                </c:pt>
                <c:pt idx="52">
                  <c:v>-0.0013947447458065</c:v>
                </c:pt>
                <c:pt idx="53">
                  <c:v>-0.000979292256934429</c:v>
                </c:pt>
                <c:pt idx="54">
                  <c:v>-0.000556223407028578</c:v>
                </c:pt>
                <c:pt idx="55">
                  <c:v>1.07883708406438E-05</c:v>
                </c:pt>
                <c:pt idx="56">
                  <c:v>0.000474738312773924</c:v>
                </c:pt>
                <c:pt idx="57">
                  <c:v>0.00103052081573466</c:v>
                </c:pt>
                <c:pt idx="58">
                  <c:v>0.00147170834085773</c:v>
                </c:pt>
                <c:pt idx="59">
                  <c:v>0.0019889632773911</c:v>
                </c:pt>
                <c:pt idx="60">
                  <c:v>0.00239025848514093</c:v>
                </c:pt>
                <c:pt idx="61">
                  <c:v>0.00284913732676046</c:v>
                </c:pt>
                <c:pt idx="62">
                  <c:v>0.00319533975276577</c:v>
                </c:pt>
                <c:pt idx="63">
                  <c:v>0.00357871390295794</c:v>
                </c:pt>
                <c:pt idx="64">
                  <c:v>0.00385711999261589</c:v>
                </c:pt>
                <c:pt idx="65">
                  <c:v>0.00415120941912744</c:v>
                </c:pt>
                <c:pt idx="66">
                  <c:v>0.00435206924492583</c:v>
                </c:pt>
                <c:pt idx="67">
                  <c:v>0.0045469252044235</c:v>
                </c:pt>
                <c:pt idx="68">
                  <c:v>0.00466377242337084</c:v>
                </c:pt>
                <c:pt idx="69">
                  <c:v>0.00475359793557782</c:v>
                </c:pt>
                <c:pt idx="70">
                  <c:v>0.00478344235187843</c:v>
                </c:pt>
                <c:pt idx="71">
                  <c:v>0.00476674087009715</c:v>
                </c:pt>
                <c:pt idx="72">
                  <c:v>0.00471011865430698</c:v>
                </c:pt>
                <c:pt idx="73">
                  <c:v>0.00458966841507629</c:v>
                </c:pt>
                <c:pt idx="74">
                  <c:v>0.00445055080151325</c:v>
                </c:pt>
                <c:pt idx="75">
                  <c:v>0.00423320933276155</c:v>
                </c:pt>
                <c:pt idx="76">
                  <c:v>0.00401877624029175</c:v>
                </c:pt>
                <c:pt idx="77">
                  <c:v>0.00371512618669916</c:v>
                </c:pt>
                <c:pt idx="78">
                  <c:v>0.00343541646300431</c:v>
                </c:pt>
                <c:pt idx="79">
                  <c:v>0.00305926998949631</c:v>
                </c:pt>
                <c:pt idx="80">
                  <c:v>0.0027267246634447</c:v>
                </c:pt>
                <c:pt idx="81">
                  <c:v>0.00229450899107941</c:v>
                </c:pt>
                <c:pt idx="82">
                  <c:v>0.00192342785650601</c:v>
                </c:pt>
                <c:pt idx="83">
                  <c:v>0.00145347877458988</c:v>
                </c:pt>
                <c:pt idx="84">
                  <c:v>0.00105941367947774</c:v>
                </c:pt>
                <c:pt idx="85">
                  <c:v>0.000571207012517069</c:v>
                </c:pt>
                <c:pt idx="86">
                  <c:v>0.000170317286301533</c:v>
                </c:pt>
                <c:pt idx="87">
                  <c:v>-0.000316329827648064</c:v>
                </c:pt>
                <c:pt idx="88">
                  <c:v>-0.000707933371524782</c:v>
                </c:pt>
                <c:pt idx="89">
                  <c:v>-0.0011736589633234</c:v>
                </c:pt>
                <c:pt idx="90">
                  <c:v>-0.00154055508151425</c:v>
                </c:pt>
                <c:pt idx="91">
                  <c:v>-0.00196721489878082</c:v>
                </c:pt>
                <c:pt idx="92">
                  <c:v>-0.00229527277913344</c:v>
                </c:pt>
                <c:pt idx="93">
                  <c:v>-0.00266663918492159</c:v>
                </c:pt>
                <c:pt idx="94">
                  <c:v>-0.00294355596736897</c:v>
                </c:pt>
                <c:pt idx="95">
                  <c:v>-0.00324592660086054</c:v>
                </c:pt>
                <c:pt idx="96">
                  <c:v>-0.00346168139406876</c:v>
                </c:pt>
                <c:pt idx="97">
                  <c:v>-0.00368437512777485</c:v>
                </c:pt>
                <c:pt idx="98">
                  <c:v>-0.00383158308506069</c:v>
                </c:pt>
                <c:pt idx="99">
                  <c:v>-0.00396730574980087</c:v>
                </c:pt>
                <c:pt idx="100">
                  <c:v>-0.00404146007644661</c:v>
                </c:pt>
                <c:pt idx="101">
                  <c:v>-0.00408652796277022</c:v>
                </c:pt>
                <c:pt idx="102">
                  <c:v>-0.00408612243332378</c:v>
                </c:pt>
                <c:pt idx="103">
                  <c:v>-0.0040405374834659</c:v>
                </c:pt>
                <c:pt idx="104">
                  <c:v>-0.00396706695647863</c:v>
                </c:pt>
                <c:pt idx="105">
                  <c:v>-0.00383444359177676</c:v>
                </c:pt>
                <c:pt idx="106">
                  <c:v>-0.00369228492106567</c:v>
                </c:pt>
                <c:pt idx="107">
                  <c:v>-0.00347963436318583</c:v>
                </c:pt>
                <c:pt idx="108">
                  <c:v>-0.00327581482332893</c:v>
                </c:pt>
                <c:pt idx="109">
                  <c:v>-0.00299319833033987</c:v>
                </c:pt>
                <c:pt idx="110">
                  <c:v>-0.00273706301551262</c:v>
                </c:pt>
                <c:pt idx="111">
                  <c:v>-0.00239713045108707</c:v>
                </c:pt>
                <c:pt idx="112">
                  <c:v>-0.00209992390500149</c:v>
                </c:pt>
                <c:pt idx="113">
                  <c:v>-0.00171735830288768</c:v>
                </c:pt>
                <c:pt idx="114">
                  <c:v>-0.00139173875289067</c:v>
                </c:pt>
                <c:pt idx="115">
                  <c:v>-0.000982630875108671</c:v>
                </c:pt>
                <c:pt idx="116">
                  <c:v>-0.000642137764840852</c:v>
                </c:pt>
                <c:pt idx="117">
                  <c:v>-0.000223316965864126</c:v>
                </c:pt>
                <c:pt idx="118">
                  <c:v>0.000118186068484994</c:v>
                </c:pt>
                <c:pt idx="119">
                  <c:v>0.000529837139929432</c:v>
                </c:pt>
                <c:pt idx="120">
                  <c:v>0.000858721165349297</c:v>
                </c:pt>
                <c:pt idx="121">
                  <c:v>0.00124694039717471</c:v>
                </c:pt>
                <c:pt idx="122">
                  <c:v>0.00155034964241103</c:v>
                </c:pt>
                <c:pt idx="123">
                  <c:v>0.00190013119800587</c:v>
                </c:pt>
                <c:pt idx="124">
                  <c:v>0.0021664800227176</c:v>
                </c:pt>
                <c:pt idx="125">
                  <c:v>0.00246464740896973</c:v>
                </c:pt>
                <c:pt idx="126">
                  <c:v>0.00268405680206665</c:v>
                </c:pt>
                <c:pt idx="127">
                  <c:v>0.00291975167271319</c:v>
                </c:pt>
                <c:pt idx="128">
                  <c:v>0.0030844090846844</c:v>
                </c:pt>
                <c:pt idx="129">
                  <c:v>0.00324947797133009</c:v>
                </c:pt>
                <c:pt idx="130">
                  <c:v>0.00335390766170512</c:v>
                </c:pt>
                <c:pt idx="131">
                  <c:v>0.00344317324560469</c:v>
                </c:pt>
                <c:pt idx="132">
                  <c:v>0.00348440814689093</c:v>
                </c:pt>
                <c:pt idx="133">
                  <c:v>0.00349581655113839</c:v>
                </c:pt>
                <c:pt idx="134">
                  <c:v>0.00347346675361418</c:v>
                </c:pt>
                <c:pt idx="135">
                  <c:v>0.00340810744495005</c:v>
                </c:pt>
                <c:pt idx="136">
                  <c:v>0.00332432462344556</c:v>
                </c:pt>
                <c:pt idx="137">
                  <c:v>0.0031863246570472</c:v>
                </c:pt>
                <c:pt idx="138">
                  <c:v>0.00304566592102303</c:v>
                </c:pt>
                <c:pt idx="139">
                  <c:v>0.00284196523470119</c:v>
                </c:pt>
                <c:pt idx="140">
                  <c:v>0.00265116382187605</c:v>
                </c:pt>
                <c:pt idx="141">
                  <c:v>0.00239118289328053</c:v>
                </c:pt>
                <c:pt idx="142">
                  <c:v>0.00215883669218484</c:v>
                </c:pt>
                <c:pt idx="143">
                  <c:v>0.00185405193758338</c:v>
                </c:pt>
                <c:pt idx="144">
                  <c:v>0.00159024388106886</c:v>
                </c:pt>
                <c:pt idx="145">
                  <c:v>0.0012536895457703</c:v>
                </c:pt>
                <c:pt idx="146">
                  <c:v>0.000969556353962981</c:v>
                </c:pt>
                <c:pt idx="147">
                  <c:v>0.000615274201907556</c:v>
                </c:pt>
                <c:pt idx="148">
                  <c:v>0.000322541684560194</c:v>
                </c:pt>
                <c:pt idx="149">
                  <c:v>0.000159760505065233</c:v>
                </c:pt>
              </c:numCache>
            </c:numRef>
          </c:yVal>
          <c:smooth val="0"/>
        </c:ser>
        <c:axId val="22734224"/>
        <c:axId val="3281425"/>
      </c:scatterChart>
      <c:valAx>
        <c:axId val="22734224"/>
        <c:scaling>
          <c:orientation val="minMax"/>
          <c:max val="0.15"/>
        </c:scaling>
        <c:axPos val="b"/>
        <c:title>
          <c:tx>
            <c:rich>
              <a:bodyPr vert="horz" rot="0" anchor="ctr"/>
              <a:lstStyle/>
              <a:p>
                <a:pPr algn="ctr">
                  <a:defRPr/>
                </a:pPr>
                <a:r>
                  <a:rPr lang="en-US" cap="none" sz="1100" b="0" i="0" u="none" baseline="0">
                    <a:latin typeface="ＭＳ Ｐゴシック"/>
                    <a:ea typeface="ＭＳ Ｐゴシック"/>
                    <a:cs typeface="ＭＳ Ｐゴシック"/>
                  </a:rPr>
                  <a:t>T</a:t>
                </a:r>
                <a:r>
                  <a:rPr lang="en-US" cap="none" sz="1100" b="0" i="0" u="none" baseline="0">
                    <a:latin typeface="ＭＳ Ｐゴシック"/>
                    <a:ea typeface="ＭＳ Ｐゴシック"/>
                    <a:cs typeface="ＭＳ Ｐゴシック"/>
                  </a:rPr>
                  <a:t>ime</a:t>
                </a:r>
                <a:r>
                  <a:rPr lang="en-US" cap="none" sz="1100" b="0" i="0" u="none" baseline="0">
                    <a:latin typeface="ＭＳ Ｐゴシック"/>
                    <a:ea typeface="ＭＳ Ｐゴシック"/>
                    <a:cs typeface="ＭＳ Ｐゴシック"/>
                  </a:rPr>
                  <a:t>  （sec）</a:t>
                </a:r>
              </a:p>
            </c:rich>
          </c:tx>
          <c:layout/>
          <c:overlay val="0"/>
          <c:spPr>
            <a:noFill/>
            <a:ln>
              <a:noFill/>
            </a:ln>
          </c:spPr>
        </c:title>
        <c:majorGridlines/>
        <c:delete val="0"/>
        <c:numFmt formatCode="General" sourceLinked="1"/>
        <c:majorTickMark val="in"/>
        <c:minorTickMark val="none"/>
        <c:tickLblPos val="nextTo"/>
        <c:crossAx val="3281425"/>
        <c:crossesAt val="-0.004"/>
        <c:crossBetween val="midCat"/>
        <c:dispUnits/>
        <c:majorUnit val="0.05"/>
        <c:minorUnit val="0.01"/>
      </c:valAx>
      <c:valAx>
        <c:axId val="3281425"/>
        <c:scaling>
          <c:orientation val="minMax"/>
        </c:scaling>
        <c:axPos val="l"/>
        <c:title>
          <c:tx>
            <c:rich>
              <a:bodyPr vert="horz" rot="-5400000" anchor="ctr"/>
              <a:lstStyle/>
              <a:p>
                <a:pPr algn="ctr">
                  <a:defRPr/>
                </a:pPr>
                <a:r>
                  <a:rPr lang="en-US" cap="none" sz="1100" b="0" i="0" u="none" baseline="0">
                    <a:latin typeface="ＭＳ Ｐゴシック"/>
                    <a:ea typeface="ＭＳ Ｐゴシック"/>
                    <a:cs typeface="ＭＳ Ｐゴシック"/>
                  </a:rPr>
                  <a:t>Response</a:t>
                </a:r>
                <a:r>
                  <a:rPr lang="en-US" cap="none" sz="1100" b="0" i="0" u="none" baseline="0">
                    <a:latin typeface="ＭＳ Ｐゴシック"/>
                    <a:ea typeface="ＭＳ Ｐゴシック"/>
                    <a:cs typeface="ＭＳ Ｐゴシック"/>
                  </a:rPr>
                  <a:t> (rad)</a:t>
                </a:r>
              </a:p>
            </c:rich>
          </c:tx>
          <c:layout/>
          <c:overlay val="0"/>
          <c:spPr>
            <a:noFill/>
            <a:ln>
              <a:noFill/>
            </a:ln>
          </c:spPr>
        </c:title>
        <c:majorGridlines/>
        <c:delete val="0"/>
        <c:numFmt formatCode="General" sourceLinked="1"/>
        <c:majorTickMark val="in"/>
        <c:minorTickMark val="none"/>
        <c:tickLblPos val="nextTo"/>
        <c:crossAx val="22734224"/>
        <c:crosses val="autoZero"/>
        <c:crossBetween val="midCat"/>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3.emf" /><Relationship Id="rId3" Type="http://schemas.openxmlformats.org/officeDocument/2006/relationships/image" Target="../media/image14.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5.emf" /><Relationship Id="rId3" Type="http://schemas.openxmlformats.org/officeDocument/2006/relationships/image" Target="../media/image1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0</xdr:row>
      <xdr:rowOff>0</xdr:rowOff>
    </xdr:from>
    <xdr:to>
      <xdr:col>5</xdr:col>
      <xdr:colOff>161925</xdr:colOff>
      <xdr:row>0</xdr:row>
      <xdr:rowOff>0</xdr:rowOff>
    </xdr:to>
    <xdr:sp>
      <xdr:nvSpPr>
        <xdr:cNvPr id="1" name="Line 1"/>
        <xdr:cNvSpPr>
          <a:spLocks/>
        </xdr:cNvSpPr>
      </xdr:nvSpPr>
      <xdr:spPr>
        <a:xfrm>
          <a:off x="3495675" y="0"/>
          <a:ext cx="0" cy="0"/>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0</xdr:row>
      <xdr:rowOff>0</xdr:rowOff>
    </xdr:from>
    <xdr:to>
      <xdr:col>5</xdr:col>
      <xdr:colOff>419100</xdr:colOff>
      <xdr:row>0</xdr:row>
      <xdr:rowOff>0</xdr:rowOff>
    </xdr:to>
    <xdr:sp>
      <xdr:nvSpPr>
        <xdr:cNvPr id="2" name="Line 2"/>
        <xdr:cNvSpPr>
          <a:spLocks/>
        </xdr:cNvSpPr>
      </xdr:nvSpPr>
      <xdr:spPr>
        <a:xfrm>
          <a:off x="375285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257175</xdr:colOff>
      <xdr:row>0</xdr:row>
      <xdr:rowOff>0</xdr:rowOff>
    </xdr:from>
    <xdr:to>
      <xdr:col>8</xdr:col>
      <xdr:colOff>257175</xdr:colOff>
      <xdr:row>0</xdr:row>
      <xdr:rowOff>0</xdr:rowOff>
    </xdr:to>
    <xdr:sp>
      <xdr:nvSpPr>
        <xdr:cNvPr id="3" name="Line 3"/>
        <xdr:cNvSpPr>
          <a:spLocks/>
        </xdr:cNvSpPr>
      </xdr:nvSpPr>
      <xdr:spPr>
        <a:xfrm>
          <a:off x="5610225"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247650</xdr:colOff>
      <xdr:row>0</xdr:row>
      <xdr:rowOff>0</xdr:rowOff>
    </xdr:from>
    <xdr:to>
      <xdr:col>10</xdr:col>
      <xdr:colOff>247650</xdr:colOff>
      <xdr:row>0</xdr:row>
      <xdr:rowOff>0</xdr:rowOff>
    </xdr:to>
    <xdr:sp>
      <xdr:nvSpPr>
        <xdr:cNvPr id="4" name="Line 4"/>
        <xdr:cNvSpPr>
          <a:spLocks/>
        </xdr:cNvSpPr>
      </xdr:nvSpPr>
      <xdr:spPr>
        <a:xfrm>
          <a:off x="681990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504825</xdr:colOff>
      <xdr:row>0</xdr:row>
      <xdr:rowOff>0</xdr:rowOff>
    </xdr:from>
    <xdr:to>
      <xdr:col>3</xdr:col>
      <xdr:colOff>504825</xdr:colOff>
      <xdr:row>0</xdr:row>
      <xdr:rowOff>0</xdr:rowOff>
    </xdr:to>
    <xdr:sp>
      <xdr:nvSpPr>
        <xdr:cNvPr id="5" name="Line 5"/>
        <xdr:cNvSpPr>
          <a:spLocks/>
        </xdr:cNvSpPr>
      </xdr:nvSpPr>
      <xdr:spPr>
        <a:xfrm>
          <a:off x="247650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447675</xdr:colOff>
      <xdr:row>0</xdr:row>
      <xdr:rowOff>0</xdr:rowOff>
    </xdr:from>
    <xdr:to>
      <xdr:col>6</xdr:col>
      <xdr:colOff>0</xdr:colOff>
      <xdr:row>0</xdr:row>
      <xdr:rowOff>0</xdr:rowOff>
    </xdr:to>
    <xdr:sp>
      <xdr:nvSpPr>
        <xdr:cNvPr id="6" name="Line 6"/>
        <xdr:cNvSpPr>
          <a:spLocks/>
        </xdr:cNvSpPr>
      </xdr:nvSpPr>
      <xdr:spPr>
        <a:xfrm>
          <a:off x="3781425" y="0"/>
          <a:ext cx="228600" cy="0"/>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666750</xdr:colOff>
      <xdr:row>0</xdr:row>
      <xdr:rowOff>0</xdr:rowOff>
    </xdr:from>
    <xdr:to>
      <xdr:col>8</xdr:col>
      <xdr:colOff>247650</xdr:colOff>
      <xdr:row>0</xdr:row>
      <xdr:rowOff>0</xdr:rowOff>
    </xdr:to>
    <xdr:sp>
      <xdr:nvSpPr>
        <xdr:cNvPr id="7" name="Line 7"/>
        <xdr:cNvSpPr>
          <a:spLocks/>
        </xdr:cNvSpPr>
      </xdr:nvSpPr>
      <xdr:spPr>
        <a:xfrm>
          <a:off x="5353050" y="0"/>
          <a:ext cx="247650" cy="0"/>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600075</xdr:colOff>
      <xdr:row>0</xdr:row>
      <xdr:rowOff>0</xdr:rowOff>
    </xdr:from>
    <xdr:to>
      <xdr:col>10</xdr:col>
      <xdr:colOff>285750</xdr:colOff>
      <xdr:row>0</xdr:row>
      <xdr:rowOff>0</xdr:rowOff>
    </xdr:to>
    <xdr:sp>
      <xdr:nvSpPr>
        <xdr:cNvPr id="8" name="Line 8"/>
        <xdr:cNvSpPr>
          <a:spLocks/>
        </xdr:cNvSpPr>
      </xdr:nvSpPr>
      <xdr:spPr>
        <a:xfrm>
          <a:off x="6572250" y="0"/>
          <a:ext cx="285750" cy="0"/>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0</xdr:rowOff>
    </xdr:from>
    <xdr:to>
      <xdr:col>8</xdr:col>
      <xdr:colOff>0</xdr:colOff>
      <xdr:row>0</xdr:row>
      <xdr:rowOff>0</xdr:rowOff>
    </xdr:to>
    <xdr:sp>
      <xdr:nvSpPr>
        <xdr:cNvPr id="9" name="Line 9"/>
        <xdr:cNvSpPr>
          <a:spLocks/>
        </xdr:cNvSpPr>
      </xdr:nvSpPr>
      <xdr:spPr>
        <a:xfrm flipV="1">
          <a:off x="4010025" y="0"/>
          <a:ext cx="1343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257175</xdr:colOff>
      <xdr:row>0</xdr:row>
      <xdr:rowOff>0</xdr:rowOff>
    </xdr:from>
    <xdr:to>
      <xdr:col>10</xdr:col>
      <xdr:colOff>0</xdr:colOff>
      <xdr:row>0</xdr:row>
      <xdr:rowOff>0</xdr:rowOff>
    </xdr:to>
    <xdr:sp>
      <xdr:nvSpPr>
        <xdr:cNvPr id="10" name="Line 10"/>
        <xdr:cNvSpPr>
          <a:spLocks/>
        </xdr:cNvSpPr>
      </xdr:nvSpPr>
      <xdr:spPr>
        <a:xfrm>
          <a:off x="5610225" y="0"/>
          <a:ext cx="962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257175</xdr:colOff>
      <xdr:row>0</xdr:row>
      <xdr:rowOff>0</xdr:rowOff>
    </xdr:from>
    <xdr:to>
      <xdr:col>11</xdr:col>
      <xdr:colOff>695325</xdr:colOff>
      <xdr:row>0</xdr:row>
      <xdr:rowOff>0</xdr:rowOff>
    </xdr:to>
    <xdr:sp>
      <xdr:nvSpPr>
        <xdr:cNvPr id="11" name="Line 11"/>
        <xdr:cNvSpPr>
          <a:spLocks/>
        </xdr:cNvSpPr>
      </xdr:nvSpPr>
      <xdr:spPr>
        <a:xfrm flipV="1">
          <a:off x="6829425" y="0"/>
          <a:ext cx="12096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657225</xdr:colOff>
      <xdr:row>0</xdr:row>
      <xdr:rowOff>0</xdr:rowOff>
    </xdr:from>
    <xdr:to>
      <xdr:col>5</xdr:col>
      <xdr:colOff>381000</xdr:colOff>
      <xdr:row>0</xdr:row>
      <xdr:rowOff>0</xdr:rowOff>
    </xdr:to>
    <xdr:sp>
      <xdr:nvSpPr>
        <xdr:cNvPr id="12" name="Line 12"/>
        <xdr:cNvSpPr>
          <a:spLocks/>
        </xdr:cNvSpPr>
      </xdr:nvSpPr>
      <xdr:spPr>
        <a:xfrm>
          <a:off x="1971675" y="0"/>
          <a:ext cx="17430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65</xdr:row>
      <xdr:rowOff>0</xdr:rowOff>
    </xdr:from>
    <xdr:to>
      <xdr:col>4</xdr:col>
      <xdr:colOff>209550</xdr:colOff>
      <xdr:row>65</xdr:row>
      <xdr:rowOff>0</xdr:rowOff>
    </xdr:to>
    <xdr:sp>
      <xdr:nvSpPr>
        <xdr:cNvPr id="13" name="Line 13"/>
        <xdr:cNvSpPr>
          <a:spLocks/>
        </xdr:cNvSpPr>
      </xdr:nvSpPr>
      <xdr:spPr>
        <a:xfrm>
          <a:off x="2847975" y="13468350"/>
          <a:ext cx="0" cy="0"/>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314325</xdr:colOff>
      <xdr:row>65</xdr:row>
      <xdr:rowOff>0</xdr:rowOff>
    </xdr:from>
    <xdr:to>
      <xdr:col>6</xdr:col>
      <xdr:colOff>381000</xdr:colOff>
      <xdr:row>65</xdr:row>
      <xdr:rowOff>0</xdr:rowOff>
    </xdr:to>
    <xdr:sp>
      <xdr:nvSpPr>
        <xdr:cNvPr id="14" name="テキスト 71"/>
        <xdr:cNvSpPr txBox="1">
          <a:spLocks noChangeArrowheads="1"/>
        </xdr:cNvSpPr>
      </xdr:nvSpPr>
      <xdr:spPr>
        <a:xfrm>
          <a:off x="2952750" y="13468350"/>
          <a:ext cx="1438275" cy="0"/>
        </a:xfrm>
        <a:prstGeom prst="rect">
          <a:avLst/>
        </a:prstGeom>
        <a:solidFill>
          <a:srgbClr val="FFFFFF"/>
        </a:solidFill>
        <a:ln w="1" cmpd="sng">
          <a:noFill/>
        </a:ln>
      </xdr:spPr>
      <xdr:txBody>
        <a:bodyPr vertOverflow="clip" wrap="square"/>
        <a:p>
          <a:pPr algn="l">
            <a:defRPr/>
          </a:pPr>
          <a:r>
            <a:rPr lang="en-US" cap="none" sz="1200" b="0" i="0" u="none" baseline="0"/>
            <a:t>Ｍ－ＣＢ５００－Ａ</a:t>
          </a:r>
        </a:p>
      </xdr:txBody>
    </xdr:sp>
    <xdr:clientData/>
  </xdr:twoCellAnchor>
  <xdr:twoCellAnchor>
    <xdr:from>
      <xdr:col>6</xdr:col>
      <xdr:colOff>457200</xdr:colOff>
      <xdr:row>65</xdr:row>
      <xdr:rowOff>0</xdr:rowOff>
    </xdr:from>
    <xdr:to>
      <xdr:col>6</xdr:col>
      <xdr:colOff>457200</xdr:colOff>
      <xdr:row>65</xdr:row>
      <xdr:rowOff>0</xdr:rowOff>
    </xdr:to>
    <xdr:sp>
      <xdr:nvSpPr>
        <xdr:cNvPr id="15" name="Line 15"/>
        <xdr:cNvSpPr>
          <a:spLocks/>
        </xdr:cNvSpPr>
      </xdr:nvSpPr>
      <xdr:spPr>
        <a:xfrm>
          <a:off x="4467225" y="13468350"/>
          <a:ext cx="0" cy="0"/>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228600</xdr:colOff>
      <xdr:row>65</xdr:row>
      <xdr:rowOff>0</xdr:rowOff>
    </xdr:from>
    <xdr:to>
      <xdr:col>5</xdr:col>
      <xdr:colOff>476250</xdr:colOff>
      <xdr:row>65</xdr:row>
      <xdr:rowOff>0</xdr:rowOff>
    </xdr:to>
    <xdr:sp>
      <xdr:nvSpPr>
        <xdr:cNvPr id="16" name="テキスト 73"/>
        <xdr:cNvSpPr txBox="1">
          <a:spLocks noChangeArrowheads="1"/>
        </xdr:cNvSpPr>
      </xdr:nvSpPr>
      <xdr:spPr>
        <a:xfrm>
          <a:off x="2867025" y="13468350"/>
          <a:ext cx="942975" cy="0"/>
        </a:xfrm>
        <a:prstGeom prst="rect">
          <a:avLst/>
        </a:prstGeom>
        <a:solidFill>
          <a:srgbClr val="FFFFFF"/>
        </a:solidFill>
        <a:ln w="1" cmpd="sng">
          <a:noFill/>
        </a:ln>
      </xdr:spPr>
      <xdr:txBody>
        <a:bodyPr vertOverflow="clip" wrap="square"/>
        <a:p>
          <a:pPr algn="l">
            <a:defRPr/>
          </a:pPr>
          <a:r>
            <a:rPr lang="en-US" cap="none" sz="1100" b="0" i="0" u="none" baseline="0"/>
            <a:t>（２／６）</a:t>
          </a:r>
        </a:p>
      </xdr:txBody>
    </xdr:sp>
    <xdr:clientData/>
  </xdr:twoCellAnchor>
  <xdr:twoCellAnchor>
    <xdr:from>
      <xdr:col>0</xdr:col>
      <xdr:colOff>257175</xdr:colOff>
      <xdr:row>65</xdr:row>
      <xdr:rowOff>0</xdr:rowOff>
    </xdr:from>
    <xdr:to>
      <xdr:col>3</xdr:col>
      <xdr:colOff>561975</xdr:colOff>
      <xdr:row>65</xdr:row>
      <xdr:rowOff>0</xdr:rowOff>
    </xdr:to>
    <xdr:sp>
      <xdr:nvSpPr>
        <xdr:cNvPr id="17" name="テキスト 77"/>
        <xdr:cNvSpPr txBox="1">
          <a:spLocks noChangeArrowheads="1"/>
        </xdr:cNvSpPr>
      </xdr:nvSpPr>
      <xdr:spPr>
        <a:xfrm>
          <a:off x="257175" y="13468350"/>
          <a:ext cx="2276475" cy="0"/>
        </a:xfrm>
        <a:prstGeom prst="rect">
          <a:avLst/>
        </a:prstGeom>
        <a:solidFill>
          <a:srgbClr val="FFFFFF"/>
        </a:solidFill>
        <a:ln w="1" cmpd="sng">
          <a:noFill/>
        </a:ln>
      </xdr:spPr>
      <xdr:txBody>
        <a:bodyPr vertOverflow="clip" wrap="square"/>
        <a:p>
          <a:pPr algn="l">
            <a:defRPr/>
          </a:pPr>
          <a:r>
            <a:rPr lang="en-US" cap="none" sz="1200" b="1" i="0" u="none" baseline="0"/>
            <a:t>付録１ 振 動 の 基 礎</a:t>
          </a:r>
        </a:p>
      </xdr:txBody>
    </xdr:sp>
    <xdr:clientData/>
  </xdr:twoCellAnchor>
  <xdr:twoCellAnchor>
    <xdr:from>
      <xdr:col>7</xdr:col>
      <xdr:colOff>295275</xdr:colOff>
      <xdr:row>8</xdr:row>
      <xdr:rowOff>57150</xdr:rowOff>
    </xdr:from>
    <xdr:to>
      <xdr:col>7</xdr:col>
      <xdr:colOff>619125</xdr:colOff>
      <xdr:row>8</xdr:row>
      <xdr:rowOff>57150</xdr:rowOff>
    </xdr:to>
    <xdr:sp>
      <xdr:nvSpPr>
        <xdr:cNvPr id="18" name="Line 19"/>
        <xdr:cNvSpPr>
          <a:spLocks/>
        </xdr:cNvSpPr>
      </xdr:nvSpPr>
      <xdr:spPr>
        <a:xfrm>
          <a:off x="4981575" y="1762125"/>
          <a:ext cx="323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466725</xdr:colOff>
      <xdr:row>3</xdr:row>
      <xdr:rowOff>76200</xdr:rowOff>
    </xdr:from>
    <xdr:to>
      <xdr:col>7</xdr:col>
      <xdr:colOff>666750</xdr:colOff>
      <xdr:row>5</xdr:row>
      <xdr:rowOff>171450</xdr:rowOff>
    </xdr:to>
    <xdr:sp>
      <xdr:nvSpPr>
        <xdr:cNvPr id="19" name="Rectangle 20"/>
        <xdr:cNvSpPr>
          <a:spLocks/>
        </xdr:cNvSpPr>
      </xdr:nvSpPr>
      <xdr:spPr>
        <a:xfrm>
          <a:off x="4476750" y="704850"/>
          <a:ext cx="876300" cy="514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647700</xdr:colOff>
      <xdr:row>5</xdr:row>
      <xdr:rowOff>171450</xdr:rowOff>
    </xdr:from>
    <xdr:to>
      <xdr:col>7</xdr:col>
      <xdr:colOff>238125</xdr:colOff>
      <xdr:row>10</xdr:row>
      <xdr:rowOff>85725</xdr:rowOff>
    </xdr:to>
    <xdr:sp>
      <xdr:nvSpPr>
        <xdr:cNvPr id="20" name="図形 79"/>
        <xdr:cNvSpPr>
          <a:spLocks/>
        </xdr:cNvSpPr>
      </xdr:nvSpPr>
      <xdr:spPr>
        <a:xfrm>
          <a:off x="4657725" y="1219200"/>
          <a:ext cx="266700" cy="1038225"/>
        </a:xfrm>
        <a:custGeom>
          <a:pathLst>
            <a:path h="16384" w="16384">
              <a:moveTo>
                <a:pt x="7864" y="0"/>
              </a:moveTo>
              <a:lnTo>
                <a:pt x="0" y="2403"/>
              </a:lnTo>
              <a:lnTo>
                <a:pt x="16384" y="3277"/>
              </a:lnTo>
              <a:lnTo>
                <a:pt x="0" y="6117"/>
              </a:lnTo>
              <a:lnTo>
                <a:pt x="16384" y="6991"/>
              </a:lnTo>
              <a:lnTo>
                <a:pt x="655" y="9830"/>
              </a:lnTo>
              <a:lnTo>
                <a:pt x="16384" y="10923"/>
              </a:lnTo>
              <a:lnTo>
                <a:pt x="0" y="13544"/>
              </a:lnTo>
              <a:lnTo>
                <a:pt x="10486" y="14199"/>
              </a:lnTo>
              <a:lnTo>
                <a:pt x="10486"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438150</xdr:colOff>
      <xdr:row>5</xdr:row>
      <xdr:rowOff>161925</xdr:rowOff>
    </xdr:from>
    <xdr:to>
      <xdr:col>7</xdr:col>
      <xdr:colOff>438150</xdr:colOff>
      <xdr:row>7</xdr:row>
      <xdr:rowOff>161925</xdr:rowOff>
    </xdr:to>
    <xdr:sp>
      <xdr:nvSpPr>
        <xdr:cNvPr id="21" name="Line 22"/>
        <xdr:cNvSpPr>
          <a:spLocks/>
        </xdr:cNvSpPr>
      </xdr:nvSpPr>
      <xdr:spPr>
        <a:xfrm flipH="1">
          <a:off x="5124450" y="12096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352425</xdr:colOff>
      <xdr:row>7</xdr:row>
      <xdr:rowOff>161925</xdr:rowOff>
    </xdr:from>
    <xdr:to>
      <xdr:col>7</xdr:col>
      <xdr:colOff>523875</xdr:colOff>
      <xdr:row>7</xdr:row>
      <xdr:rowOff>161925</xdr:rowOff>
    </xdr:to>
    <xdr:sp>
      <xdr:nvSpPr>
        <xdr:cNvPr id="22" name="Line 23"/>
        <xdr:cNvSpPr>
          <a:spLocks/>
        </xdr:cNvSpPr>
      </xdr:nvSpPr>
      <xdr:spPr>
        <a:xfrm flipV="1">
          <a:off x="5038725" y="1657350"/>
          <a:ext cx="1714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295275</xdr:colOff>
      <xdr:row>7</xdr:row>
      <xdr:rowOff>133350</xdr:rowOff>
    </xdr:from>
    <xdr:to>
      <xdr:col>7</xdr:col>
      <xdr:colOff>295275</xdr:colOff>
      <xdr:row>8</xdr:row>
      <xdr:rowOff>66675</xdr:rowOff>
    </xdr:to>
    <xdr:sp>
      <xdr:nvSpPr>
        <xdr:cNvPr id="23" name="Line 24"/>
        <xdr:cNvSpPr>
          <a:spLocks/>
        </xdr:cNvSpPr>
      </xdr:nvSpPr>
      <xdr:spPr>
        <a:xfrm>
          <a:off x="4981575" y="1628775"/>
          <a:ext cx="0" cy="1428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609600</xdr:colOff>
      <xdr:row>7</xdr:row>
      <xdr:rowOff>114300</xdr:rowOff>
    </xdr:from>
    <xdr:to>
      <xdr:col>7</xdr:col>
      <xdr:colOff>609600</xdr:colOff>
      <xdr:row>8</xdr:row>
      <xdr:rowOff>66675</xdr:rowOff>
    </xdr:to>
    <xdr:sp>
      <xdr:nvSpPr>
        <xdr:cNvPr id="24" name="Line 25"/>
        <xdr:cNvSpPr>
          <a:spLocks/>
        </xdr:cNvSpPr>
      </xdr:nvSpPr>
      <xdr:spPr>
        <a:xfrm>
          <a:off x="5295900" y="1609725"/>
          <a:ext cx="0" cy="1619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447675</xdr:colOff>
      <xdr:row>8</xdr:row>
      <xdr:rowOff>19050</xdr:rowOff>
    </xdr:from>
    <xdr:to>
      <xdr:col>7</xdr:col>
      <xdr:colOff>447675</xdr:colOff>
      <xdr:row>10</xdr:row>
      <xdr:rowOff>95250</xdr:rowOff>
    </xdr:to>
    <xdr:sp>
      <xdr:nvSpPr>
        <xdr:cNvPr id="25" name="Line 26"/>
        <xdr:cNvSpPr>
          <a:spLocks/>
        </xdr:cNvSpPr>
      </xdr:nvSpPr>
      <xdr:spPr>
        <a:xfrm>
          <a:off x="5133975" y="1724025"/>
          <a:ext cx="0" cy="5429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428625</xdr:colOff>
      <xdr:row>10</xdr:row>
      <xdr:rowOff>104775</xdr:rowOff>
    </xdr:from>
    <xdr:to>
      <xdr:col>8</xdr:col>
      <xdr:colOff>142875</xdr:colOff>
      <xdr:row>10</xdr:row>
      <xdr:rowOff>104775</xdr:rowOff>
    </xdr:to>
    <xdr:sp>
      <xdr:nvSpPr>
        <xdr:cNvPr id="26" name="Line 27"/>
        <xdr:cNvSpPr>
          <a:spLocks/>
        </xdr:cNvSpPr>
      </xdr:nvSpPr>
      <xdr:spPr>
        <a:xfrm>
          <a:off x="4438650" y="2276475"/>
          <a:ext cx="1057275" cy="0"/>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4</xdr:row>
      <xdr:rowOff>9525</xdr:rowOff>
    </xdr:from>
    <xdr:to>
      <xdr:col>7</xdr:col>
      <xdr:colOff>333375</xdr:colOff>
      <xdr:row>5</xdr:row>
      <xdr:rowOff>28575</xdr:rowOff>
    </xdr:to>
    <xdr:sp>
      <xdr:nvSpPr>
        <xdr:cNvPr id="27" name="テキスト 87"/>
        <xdr:cNvSpPr txBox="1">
          <a:spLocks noChangeArrowheads="1"/>
        </xdr:cNvSpPr>
      </xdr:nvSpPr>
      <xdr:spPr>
        <a:xfrm>
          <a:off x="4791075" y="847725"/>
          <a:ext cx="238125" cy="228600"/>
        </a:xfrm>
        <a:prstGeom prst="rect">
          <a:avLst/>
        </a:prstGeom>
        <a:solidFill>
          <a:srgbClr val="FFFFFF"/>
        </a:solidFill>
        <a:ln w="1" cmpd="sng">
          <a:noFill/>
        </a:ln>
      </xdr:spPr>
      <xdr:txBody>
        <a:bodyPr vertOverflow="clip" wrap="square"/>
        <a:p>
          <a:pPr algn="l">
            <a:defRPr/>
          </a:pPr>
          <a:r>
            <a:rPr lang="en-US" cap="none" sz="1400" b="0" i="0" u="none" baseline="0">
              <a:latin typeface="ＭＳ Ｐゴシック"/>
              <a:ea typeface="ＭＳ Ｐゴシック"/>
              <a:cs typeface="ＭＳ Ｐゴシック"/>
            </a:rPr>
            <a:t>ｍ</a:t>
          </a:r>
        </a:p>
      </xdr:txBody>
    </xdr:sp>
    <xdr:clientData/>
  </xdr:twoCellAnchor>
  <xdr:twoCellAnchor>
    <xdr:from>
      <xdr:col>6</xdr:col>
      <xdr:colOff>171450</xdr:colOff>
      <xdr:row>6</xdr:row>
      <xdr:rowOff>133350</xdr:rowOff>
    </xdr:from>
    <xdr:to>
      <xdr:col>6</xdr:col>
      <xdr:colOff>523875</xdr:colOff>
      <xdr:row>8</xdr:row>
      <xdr:rowOff>76200</xdr:rowOff>
    </xdr:to>
    <xdr:sp>
      <xdr:nvSpPr>
        <xdr:cNvPr id="28" name="テキスト 88"/>
        <xdr:cNvSpPr txBox="1">
          <a:spLocks noChangeArrowheads="1"/>
        </xdr:cNvSpPr>
      </xdr:nvSpPr>
      <xdr:spPr>
        <a:xfrm>
          <a:off x="4181475" y="1390650"/>
          <a:ext cx="352425" cy="390525"/>
        </a:xfrm>
        <a:prstGeom prst="rect">
          <a:avLst/>
        </a:prstGeom>
        <a:solidFill>
          <a:srgbClr val="FFFFFF"/>
        </a:solidFill>
        <a:ln w="1" cmpd="sng">
          <a:noFill/>
        </a:ln>
      </xdr:spPr>
      <xdr:txBody>
        <a:bodyPr vertOverflow="clip" wrap="square"/>
        <a:p>
          <a:pPr algn="l">
            <a:defRPr/>
          </a:pPr>
          <a:r>
            <a:rPr lang="en-US" cap="none" sz="1400" b="0" i="0" u="none" baseline="0">
              <a:latin typeface="ＭＳ Ｐゴシック"/>
              <a:ea typeface="ＭＳ Ｐゴシック"/>
              <a:cs typeface="ＭＳ Ｐゴシック"/>
            </a:rPr>
            <a:t>ｋ</a:t>
          </a:r>
        </a:p>
      </xdr:txBody>
    </xdr:sp>
    <xdr:clientData/>
  </xdr:twoCellAnchor>
  <xdr:twoCellAnchor>
    <xdr:from>
      <xdr:col>8</xdr:col>
      <xdr:colOff>9525</xdr:colOff>
      <xdr:row>6</xdr:row>
      <xdr:rowOff>133350</xdr:rowOff>
    </xdr:from>
    <xdr:to>
      <xdr:col>8</xdr:col>
      <xdr:colOff>371475</xdr:colOff>
      <xdr:row>8</xdr:row>
      <xdr:rowOff>76200</xdr:rowOff>
    </xdr:to>
    <xdr:sp>
      <xdr:nvSpPr>
        <xdr:cNvPr id="29" name="テキスト 89"/>
        <xdr:cNvSpPr txBox="1">
          <a:spLocks noChangeArrowheads="1"/>
        </xdr:cNvSpPr>
      </xdr:nvSpPr>
      <xdr:spPr>
        <a:xfrm>
          <a:off x="5362575" y="1390650"/>
          <a:ext cx="361950" cy="390525"/>
        </a:xfrm>
        <a:prstGeom prst="rect">
          <a:avLst/>
        </a:prstGeom>
        <a:solidFill>
          <a:srgbClr val="FFFFFF"/>
        </a:solidFill>
        <a:ln w="1" cmpd="sng">
          <a:noFill/>
        </a:ln>
      </xdr:spPr>
      <xdr:txBody>
        <a:bodyPr vertOverflow="clip" wrap="square"/>
        <a:p>
          <a:pPr algn="l">
            <a:defRPr/>
          </a:pPr>
          <a:r>
            <a:rPr lang="en-US" cap="none" sz="1400" b="0" i="0" u="none" baseline="0">
              <a:latin typeface="ＭＳ Ｐゴシック"/>
              <a:ea typeface="ＭＳ Ｐゴシック"/>
              <a:cs typeface="ＭＳ Ｐゴシック"/>
            </a:rPr>
            <a:t>ｃ</a:t>
          </a:r>
        </a:p>
      </xdr:txBody>
    </xdr:sp>
    <xdr:clientData/>
  </xdr:twoCellAnchor>
  <xdr:twoCellAnchor>
    <xdr:from>
      <xdr:col>7</xdr:col>
      <xdr:colOff>666750</xdr:colOff>
      <xdr:row>4</xdr:row>
      <xdr:rowOff>152400</xdr:rowOff>
    </xdr:from>
    <xdr:to>
      <xdr:col>8</xdr:col>
      <xdr:colOff>552450</xdr:colOff>
      <xdr:row>4</xdr:row>
      <xdr:rowOff>152400</xdr:rowOff>
    </xdr:to>
    <xdr:sp>
      <xdr:nvSpPr>
        <xdr:cNvPr id="30" name="Line 31"/>
        <xdr:cNvSpPr>
          <a:spLocks/>
        </xdr:cNvSpPr>
      </xdr:nvSpPr>
      <xdr:spPr>
        <a:xfrm>
          <a:off x="5353050" y="990600"/>
          <a:ext cx="5524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323850</xdr:colOff>
      <xdr:row>2</xdr:row>
      <xdr:rowOff>200025</xdr:rowOff>
    </xdr:from>
    <xdr:to>
      <xdr:col>8</xdr:col>
      <xdr:colOff>323850</xdr:colOff>
      <xdr:row>4</xdr:row>
      <xdr:rowOff>152400</xdr:rowOff>
    </xdr:to>
    <xdr:sp>
      <xdr:nvSpPr>
        <xdr:cNvPr id="31" name="Line 32"/>
        <xdr:cNvSpPr>
          <a:spLocks/>
        </xdr:cNvSpPr>
      </xdr:nvSpPr>
      <xdr:spPr>
        <a:xfrm flipV="1">
          <a:off x="5676900" y="619125"/>
          <a:ext cx="0" cy="3714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409575</xdr:colOff>
      <xdr:row>1</xdr:row>
      <xdr:rowOff>171450</xdr:rowOff>
    </xdr:from>
    <xdr:to>
      <xdr:col>8</xdr:col>
      <xdr:colOff>619125</xdr:colOff>
      <xdr:row>3</xdr:row>
      <xdr:rowOff>19050</xdr:rowOff>
    </xdr:to>
    <xdr:sp>
      <xdr:nvSpPr>
        <xdr:cNvPr id="32" name="テキスト 93"/>
        <xdr:cNvSpPr txBox="1">
          <a:spLocks noChangeArrowheads="1"/>
        </xdr:cNvSpPr>
      </xdr:nvSpPr>
      <xdr:spPr>
        <a:xfrm>
          <a:off x="5762625" y="381000"/>
          <a:ext cx="209550" cy="266700"/>
        </a:xfrm>
        <a:prstGeom prst="rect">
          <a:avLst/>
        </a:prstGeom>
        <a:solidFill>
          <a:srgbClr val="FFFFFF"/>
        </a:solidFill>
        <a:ln w="1" cmpd="sng">
          <a:noFill/>
        </a:ln>
      </xdr:spPr>
      <xdr:txBody>
        <a:bodyPr vertOverflow="clip" wrap="square"/>
        <a:p>
          <a:pPr algn="l">
            <a:defRPr/>
          </a:pPr>
          <a:r>
            <a:rPr lang="en-US" cap="none" sz="1400" b="0" i="0" u="none" baseline="0">
              <a:latin typeface="ＭＳ Ｐゴシック"/>
              <a:ea typeface="ＭＳ Ｐゴシック"/>
              <a:cs typeface="ＭＳ Ｐゴシック"/>
            </a:rPr>
            <a:t>ｘ</a:t>
          </a:r>
        </a:p>
      </xdr:txBody>
    </xdr:sp>
    <xdr:clientData/>
  </xdr:twoCellAnchor>
  <xdr:twoCellAnchor>
    <xdr:from>
      <xdr:col>6</xdr:col>
      <xdr:colOff>590550</xdr:colOff>
      <xdr:row>55</xdr:row>
      <xdr:rowOff>95250</xdr:rowOff>
    </xdr:from>
    <xdr:to>
      <xdr:col>7</xdr:col>
      <xdr:colOff>133350</xdr:colOff>
      <xdr:row>55</xdr:row>
      <xdr:rowOff>95250</xdr:rowOff>
    </xdr:to>
    <xdr:sp>
      <xdr:nvSpPr>
        <xdr:cNvPr id="33" name="Line 34"/>
        <xdr:cNvSpPr>
          <a:spLocks/>
        </xdr:cNvSpPr>
      </xdr:nvSpPr>
      <xdr:spPr>
        <a:xfrm>
          <a:off x="4600575" y="11658600"/>
          <a:ext cx="2190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51</xdr:row>
      <xdr:rowOff>180975</xdr:rowOff>
    </xdr:from>
    <xdr:to>
      <xdr:col>7</xdr:col>
      <xdr:colOff>200025</xdr:colOff>
      <xdr:row>53</xdr:row>
      <xdr:rowOff>133350</xdr:rowOff>
    </xdr:to>
    <xdr:sp>
      <xdr:nvSpPr>
        <xdr:cNvPr id="34" name="Rectangle 35"/>
        <xdr:cNvSpPr>
          <a:spLocks/>
        </xdr:cNvSpPr>
      </xdr:nvSpPr>
      <xdr:spPr>
        <a:xfrm>
          <a:off x="4191000" y="10982325"/>
          <a:ext cx="695325" cy="333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333375</xdr:colOff>
      <xdr:row>53</xdr:row>
      <xdr:rowOff>133350</xdr:rowOff>
    </xdr:from>
    <xdr:to>
      <xdr:col>6</xdr:col>
      <xdr:colOff>571500</xdr:colOff>
      <xdr:row>57</xdr:row>
      <xdr:rowOff>38100</xdr:rowOff>
    </xdr:to>
    <xdr:sp>
      <xdr:nvSpPr>
        <xdr:cNvPr id="35" name="図形 104"/>
        <xdr:cNvSpPr>
          <a:spLocks/>
        </xdr:cNvSpPr>
      </xdr:nvSpPr>
      <xdr:spPr>
        <a:xfrm>
          <a:off x="4343400" y="11315700"/>
          <a:ext cx="247650" cy="666750"/>
        </a:xfrm>
        <a:custGeom>
          <a:pathLst>
            <a:path h="16384" w="16384">
              <a:moveTo>
                <a:pt x="7864" y="0"/>
              </a:moveTo>
              <a:lnTo>
                <a:pt x="0" y="2403"/>
              </a:lnTo>
              <a:lnTo>
                <a:pt x="16384" y="3277"/>
              </a:lnTo>
              <a:lnTo>
                <a:pt x="0" y="6117"/>
              </a:lnTo>
              <a:lnTo>
                <a:pt x="16384" y="6991"/>
              </a:lnTo>
              <a:lnTo>
                <a:pt x="655" y="9830"/>
              </a:lnTo>
              <a:lnTo>
                <a:pt x="16384" y="10923"/>
              </a:lnTo>
              <a:lnTo>
                <a:pt x="0" y="13544"/>
              </a:lnTo>
              <a:lnTo>
                <a:pt x="10486" y="14199"/>
              </a:lnTo>
              <a:lnTo>
                <a:pt x="10486"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53</xdr:row>
      <xdr:rowOff>123825</xdr:rowOff>
    </xdr:from>
    <xdr:to>
      <xdr:col>7</xdr:col>
      <xdr:colOff>9525</xdr:colOff>
      <xdr:row>55</xdr:row>
      <xdr:rowOff>19050</xdr:rowOff>
    </xdr:to>
    <xdr:sp>
      <xdr:nvSpPr>
        <xdr:cNvPr id="36" name="Line 37"/>
        <xdr:cNvSpPr>
          <a:spLocks/>
        </xdr:cNvSpPr>
      </xdr:nvSpPr>
      <xdr:spPr>
        <a:xfrm flipH="1">
          <a:off x="4695825" y="11306175"/>
          <a:ext cx="0" cy="2762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676275</xdr:colOff>
      <xdr:row>55</xdr:row>
      <xdr:rowOff>28575</xdr:rowOff>
    </xdr:from>
    <xdr:to>
      <xdr:col>7</xdr:col>
      <xdr:colOff>47625</xdr:colOff>
      <xdr:row>55</xdr:row>
      <xdr:rowOff>28575</xdr:rowOff>
    </xdr:to>
    <xdr:sp>
      <xdr:nvSpPr>
        <xdr:cNvPr id="37" name="Line 38"/>
        <xdr:cNvSpPr>
          <a:spLocks/>
        </xdr:cNvSpPr>
      </xdr:nvSpPr>
      <xdr:spPr>
        <a:xfrm>
          <a:off x="4686300" y="11591925"/>
          <a:ext cx="47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609600</xdr:colOff>
      <xdr:row>54</xdr:row>
      <xdr:rowOff>190500</xdr:rowOff>
    </xdr:from>
    <xdr:to>
      <xdr:col>6</xdr:col>
      <xdr:colOff>609600</xdr:colOff>
      <xdr:row>55</xdr:row>
      <xdr:rowOff>95250</xdr:rowOff>
    </xdr:to>
    <xdr:sp>
      <xdr:nvSpPr>
        <xdr:cNvPr id="38" name="Line 39"/>
        <xdr:cNvSpPr>
          <a:spLocks/>
        </xdr:cNvSpPr>
      </xdr:nvSpPr>
      <xdr:spPr>
        <a:xfrm>
          <a:off x="4619625" y="11563350"/>
          <a:ext cx="0" cy="952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54</xdr:row>
      <xdr:rowOff>190500</xdr:rowOff>
    </xdr:from>
    <xdr:to>
      <xdr:col>7</xdr:col>
      <xdr:colOff>133350</xdr:colOff>
      <xdr:row>55</xdr:row>
      <xdr:rowOff>104775</xdr:rowOff>
    </xdr:to>
    <xdr:sp>
      <xdr:nvSpPr>
        <xdr:cNvPr id="39" name="Line 40"/>
        <xdr:cNvSpPr>
          <a:spLocks/>
        </xdr:cNvSpPr>
      </xdr:nvSpPr>
      <xdr:spPr>
        <a:xfrm>
          <a:off x="4819650" y="11563350"/>
          <a:ext cx="0" cy="1047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55</xdr:row>
      <xdr:rowOff>85725</xdr:rowOff>
    </xdr:from>
    <xdr:to>
      <xdr:col>7</xdr:col>
      <xdr:colOff>19050</xdr:colOff>
      <xdr:row>57</xdr:row>
      <xdr:rowOff>47625</xdr:rowOff>
    </xdr:to>
    <xdr:sp>
      <xdr:nvSpPr>
        <xdr:cNvPr id="40" name="Line 41"/>
        <xdr:cNvSpPr>
          <a:spLocks/>
        </xdr:cNvSpPr>
      </xdr:nvSpPr>
      <xdr:spPr>
        <a:xfrm>
          <a:off x="4705350" y="11649075"/>
          <a:ext cx="0" cy="3429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57</xdr:row>
      <xdr:rowOff>57150</xdr:rowOff>
    </xdr:from>
    <xdr:to>
      <xdr:col>7</xdr:col>
      <xdr:colOff>333375</xdr:colOff>
      <xdr:row>57</xdr:row>
      <xdr:rowOff>57150</xdr:rowOff>
    </xdr:to>
    <xdr:sp>
      <xdr:nvSpPr>
        <xdr:cNvPr id="41" name="Line 42"/>
        <xdr:cNvSpPr>
          <a:spLocks/>
        </xdr:cNvSpPr>
      </xdr:nvSpPr>
      <xdr:spPr>
        <a:xfrm>
          <a:off x="4171950" y="12001500"/>
          <a:ext cx="847725" cy="0"/>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428625</xdr:colOff>
      <xdr:row>52</xdr:row>
      <xdr:rowOff>38100</xdr:rowOff>
    </xdr:from>
    <xdr:to>
      <xdr:col>6</xdr:col>
      <xdr:colOff>676275</xdr:colOff>
      <xdr:row>53</xdr:row>
      <xdr:rowOff>104775</xdr:rowOff>
    </xdr:to>
    <xdr:sp>
      <xdr:nvSpPr>
        <xdr:cNvPr id="42" name="テキスト 111"/>
        <xdr:cNvSpPr txBox="1">
          <a:spLocks noChangeArrowheads="1"/>
        </xdr:cNvSpPr>
      </xdr:nvSpPr>
      <xdr:spPr>
        <a:xfrm>
          <a:off x="4438650" y="11029950"/>
          <a:ext cx="247650" cy="257175"/>
        </a:xfrm>
        <a:prstGeom prst="rect">
          <a:avLst/>
        </a:prstGeom>
        <a:solidFill>
          <a:srgbClr val="FFFFFF"/>
        </a:solidFill>
        <a:ln w="1" cmpd="sng">
          <a:noFill/>
        </a:ln>
      </xdr:spPr>
      <xdr:txBody>
        <a:bodyPr vertOverflow="clip" wrap="square"/>
        <a:p>
          <a:pPr algn="l">
            <a:defRPr/>
          </a:pPr>
          <a:r>
            <a:rPr lang="en-US" cap="none" sz="1400" b="0" i="0" u="none" baseline="0">
              <a:latin typeface="ＭＳ Ｐゴシック"/>
              <a:ea typeface="ＭＳ Ｐゴシック"/>
              <a:cs typeface="ＭＳ Ｐゴシック"/>
            </a:rPr>
            <a:t>ｍ</a:t>
          </a:r>
        </a:p>
      </xdr:txBody>
    </xdr:sp>
    <xdr:clientData/>
  </xdr:twoCellAnchor>
  <xdr:twoCellAnchor>
    <xdr:from>
      <xdr:col>5</xdr:col>
      <xdr:colOff>666750</xdr:colOff>
      <xdr:row>54</xdr:row>
      <xdr:rowOff>47625</xdr:rowOff>
    </xdr:from>
    <xdr:to>
      <xdr:col>6</xdr:col>
      <xdr:colOff>238125</xdr:colOff>
      <xdr:row>55</xdr:row>
      <xdr:rowOff>133350</xdr:rowOff>
    </xdr:to>
    <xdr:sp>
      <xdr:nvSpPr>
        <xdr:cNvPr id="43" name="テキスト 112"/>
        <xdr:cNvSpPr txBox="1">
          <a:spLocks noChangeArrowheads="1"/>
        </xdr:cNvSpPr>
      </xdr:nvSpPr>
      <xdr:spPr>
        <a:xfrm>
          <a:off x="4000500" y="11420475"/>
          <a:ext cx="247650" cy="276225"/>
        </a:xfrm>
        <a:prstGeom prst="rect">
          <a:avLst/>
        </a:prstGeom>
        <a:solidFill>
          <a:srgbClr val="FFFFFF"/>
        </a:solidFill>
        <a:ln w="1" cmpd="sng">
          <a:noFill/>
        </a:ln>
      </xdr:spPr>
      <xdr:txBody>
        <a:bodyPr vertOverflow="clip" wrap="square"/>
        <a:p>
          <a:pPr algn="l">
            <a:defRPr/>
          </a:pPr>
          <a:r>
            <a:rPr lang="en-US" cap="none" sz="1400" b="0" i="0" u="none" baseline="0">
              <a:latin typeface="ＭＳ Ｐゴシック"/>
              <a:ea typeface="ＭＳ Ｐゴシック"/>
              <a:cs typeface="ＭＳ Ｐゴシック"/>
            </a:rPr>
            <a:t>ｋ</a:t>
          </a:r>
        </a:p>
      </xdr:txBody>
    </xdr:sp>
    <xdr:clientData/>
  </xdr:twoCellAnchor>
  <xdr:twoCellAnchor>
    <xdr:from>
      <xdr:col>7</xdr:col>
      <xdr:colOff>228600</xdr:colOff>
      <xdr:row>54</xdr:row>
      <xdr:rowOff>47625</xdr:rowOff>
    </xdr:from>
    <xdr:to>
      <xdr:col>7</xdr:col>
      <xdr:colOff>504825</xdr:colOff>
      <xdr:row>55</xdr:row>
      <xdr:rowOff>133350</xdr:rowOff>
    </xdr:to>
    <xdr:sp>
      <xdr:nvSpPr>
        <xdr:cNvPr id="44" name="テキスト 113"/>
        <xdr:cNvSpPr txBox="1">
          <a:spLocks noChangeArrowheads="1"/>
        </xdr:cNvSpPr>
      </xdr:nvSpPr>
      <xdr:spPr>
        <a:xfrm>
          <a:off x="4914900" y="11420475"/>
          <a:ext cx="276225" cy="276225"/>
        </a:xfrm>
        <a:prstGeom prst="rect">
          <a:avLst/>
        </a:prstGeom>
        <a:solidFill>
          <a:srgbClr val="FFFFFF"/>
        </a:solidFill>
        <a:ln w="1" cmpd="sng">
          <a:noFill/>
        </a:ln>
      </xdr:spPr>
      <xdr:txBody>
        <a:bodyPr vertOverflow="clip" wrap="square"/>
        <a:p>
          <a:pPr algn="l">
            <a:defRPr/>
          </a:pPr>
          <a:r>
            <a:rPr lang="en-US" cap="none" sz="1400" b="0" i="0" u="none" baseline="0">
              <a:latin typeface="ＭＳ Ｐゴシック"/>
              <a:ea typeface="ＭＳ Ｐゴシック"/>
              <a:cs typeface="ＭＳ Ｐゴシック"/>
            </a:rPr>
            <a:t>ｃ</a:t>
          </a:r>
        </a:p>
      </xdr:txBody>
    </xdr:sp>
    <xdr:clientData/>
  </xdr:twoCellAnchor>
  <xdr:twoCellAnchor>
    <xdr:from>
      <xdr:col>7</xdr:col>
      <xdr:colOff>209550</xdr:colOff>
      <xdr:row>52</xdr:row>
      <xdr:rowOff>171450</xdr:rowOff>
    </xdr:from>
    <xdr:to>
      <xdr:col>7</xdr:col>
      <xdr:colOff>647700</xdr:colOff>
      <xdr:row>52</xdr:row>
      <xdr:rowOff>171450</xdr:rowOff>
    </xdr:to>
    <xdr:sp>
      <xdr:nvSpPr>
        <xdr:cNvPr id="45" name="Line 46"/>
        <xdr:cNvSpPr>
          <a:spLocks/>
        </xdr:cNvSpPr>
      </xdr:nvSpPr>
      <xdr:spPr>
        <a:xfrm>
          <a:off x="4895850" y="111633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466725</xdr:colOff>
      <xdr:row>51</xdr:row>
      <xdr:rowOff>133350</xdr:rowOff>
    </xdr:from>
    <xdr:to>
      <xdr:col>7</xdr:col>
      <xdr:colOff>466725</xdr:colOff>
      <xdr:row>52</xdr:row>
      <xdr:rowOff>171450</xdr:rowOff>
    </xdr:to>
    <xdr:sp>
      <xdr:nvSpPr>
        <xdr:cNvPr id="46" name="Line 47"/>
        <xdr:cNvSpPr>
          <a:spLocks/>
        </xdr:cNvSpPr>
      </xdr:nvSpPr>
      <xdr:spPr>
        <a:xfrm flipV="1">
          <a:off x="5153025" y="10934700"/>
          <a:ext cx="0" cy="2286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628650</xdr:colOff>
      <xdr:row>51</xdr:row>
      <xdr:rowOff>19050</xdr:rowOff>
    </xdr:from>
    <xdr:to>
      <xdr:col>8</xdr:col>
      <xdr:colOff>161925</xdr:colOff>
      <xdr:row>52</xdr:row>
      <xdr:rowOff>85725</xdr:rowOff>
    </xdr:to>
    <xdr:sp>
      <xdr:nvSpPr>
        <xdr:cNvPr id="47" name="テキスト 116"/>
        <xdr:cNvSpPr txBox="1">
          <a:spLocks noChangeArrowheads="1"/>
        </xdr:cNvSpPr>
      </xdr:nvSpPr>
      <xdr:spPr>
        <a:xfrm>
          <a:off x="5314950" y="10820400"/>
          <a:ext cx="200025" cy="257175"/>
        </a:xfrm>
        <a:prstGeom prst="rect">
          <a:avLst/>
        </a:prstGeom>
        <a:solidFill>
          <a:srgbClr val="FFFFFF"/>
        </a:solidFill>
        <a:ln w="1" cmpd="sng">
          <a:noFill/>
        </a:ln>
      </xdr:spPr>
      <xdr:txBody>
        <a:bodyPr vertOverflow="clip" wrap="square"/>
        <a:p>
          <a:pPr algn="l">
            <a:defRPr/>
          </a:pPr>
          <a:r>
            <a:rPr lang="en-US" cap="none" sz="1400" b="0" i="0" u="none" baseline="0">
              <a:latin typeface="ＭＳ Ｐゴシック"/>
              <a:ea typeface="ＭＳ Ｐゴシック"/>
              <a:cs typeface="ＭＳ Ｐゴシック"/>
            </a:rPr>
            <a:t>ｘ</a:t>
          </a:r>
        </a:p>
      </xdr:txBody>
    </xdr:sp>
    <xdr:clientData/>
  </xdr:twoCellAnchor>
  <xdr:twoCellAnchor>
    <xdr:from>
      <xdr:col>6</xdr:col>
      <xdr:colOff>542925</xdr:colOff>
      <xdr:row>50</xdr:row>
      <xdr:rowOff>95250</xdr:rowOff>
    </xdr:from>
    <xdr:to>
      <xdr:col>6</xdr:col>
      <xdr:colOff>542925</xdr:colOff>
      <xdr:row>51</xdr:row>
      <xdr:rowOff>171450</xdr:rowOff>
    </xdr:to>
    <xdr:sp>
      <xdr:nvSpPr>
        <xdr:cNvPr id="48" name="Line 49"/>
        <xdr:cNvSpPr>
          <a:spLocks/>
        </xdr:cNvSpPr>
      </xdr:nvSpPr>
      <xdr:spPr>
        <a:xfrm>
          <a:off x="4552950" y="10706100"/>
          <a:ext cx="0" cy="2667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619125</xdr:colOff>
      <xdr:row>50</xdr:row>
      <xdr:rowOff>28575</xdr:rowOff>
    </xdr:from>
    <xdr:to>
      <xdr:col>8</xdr:col>
      <xdr:colOff>0</xdr:colOff>
      <xdr:row>51</xdr:row>
      <xdr:rowOff>57150</xdr:rowOff>
    </xdr:to>
    <xdr:sp>
      <xdr:nvSpPr>
        <xdr:cNvPr id="49" name="テキスト 118"/>
        <xdr:cNvSpPr txBox="1">
          <a:spLocks noChangeArrowheads="1"/>
        </xdr:cNvSpPr>
      </xdr:nvSpPr>
      <xdr:spPr>
        <a:xfrm>
          <a:off x="4629150" y="10639425"/>
          <a:ext cx="723900" cy="219075"/>
        </a:xfrm>
        <a:prstGeom prst="rect">
          <a:avLst/>
        </a:prstGeom>
        <a:solidFill>
          <a:srgbClr val="FFFFFF"/>
        </a:solidFill>
        <a:ln w="1" cmpd="sng">
          <a:noFill/>
        </a:ln>
      </xdr:spPr>
      <xdr:txBody>
        <a:bodyPr vertOverflow="clip" wrap="square"/>
        <a:p>
          <a:pPr algn="l">
            <a:defRPr/>
          </a:pPr>
          <a:r>
            <a:rPr lang="en-US" cap="none" sz="1400" b="0" i="0" u="none" baseline="0">
              <a:latin typeface="ＭＳ Ｐゴシック"/>
              <a:ea typeface="ＭＳ Ｐゴシック"/>
              <a:cs typeface="ＭＳ Ｐゴシック"/>
            </a:rPr>
            <a:t>Ｆsinωｔ</a:t>
          </a:r>
        </a:p>
      </xdr:txBody>
    </xdr:sp>
    <xdr:clientData/>
  </xdr:twoCellAnchor>
  <xdr:twoCellAnchor>
    <xdr:from>
      <xdr:col>7</xdr:col>
      <xdr:colOff>371475</xdr:colOff>
      <xdr:row>57</xdr:row>
      <xdr:rowOff>57150</xdr:rowOff>
    </xdr:from>
    <xdr:to>
      <xdr:col>7</xdr:col>
      <xdr:colOff>647700</xdr:colOff>
      <xdr:row>57</xdr:row>
      <xdr:rowOff>57150</xdr:rowOff>
    </xdr:to>
    <xdr:sp>
      <xdr:nvSpPr>
        <xdr:cNvPr id="50" name="Line 51"/>
        <xdr:cNvSpPr>
          <a:spLocks/>
        </xdr:cNvSpPr>
      </xdr:nvSpPr>
      <xdr:spPr>
        <a:xfrm>
          <a:off x="5057775" y="12001500"/>
          <a:ext cx="2762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476250</xdr:colOff>
      <xdr:row>56</xdr:row>
      <xdr:rowOff>0</xdr:rowOff>
    </xdr:from>
    <xdr:to>
      <xdr:col>7</xdr:col>
      <xdr:colOff>476250</xdr:colOff>
      <xdr:row>57</xdr:row>
      <xdr:rowOff>38100</xdr:rowOff>
    </xdr:to>
    <xdr:sp>
      <xdr:nvSpPr>
        <xdr:cNvPr id="51" name="Line 52"/>
        <xdr:cNvSpPr>
          <a:spLocks/>
        </xdr:cNvSpPr>
      </xdr:nvSpPr>
      <xdr:spPr>
        <a:xfrm flipV="1">
          <a:off x="5162550" y="11753850"/>
          <a:ext cx="0" cy="2286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619125</xdr:colOff>
      <xdr:row>55</xdr:row>
      <xdr:rowOff>104775</xdr:rowOff>
    </xdr:from>
    <xdr:to>
      <xdr:col>8</xdr:col>
      <xdr:colOff>542925</xdr:colOff>
      <xdr:row>56</xdr:row>
      <xdr:rowOff>171450</xdr:rowOff>
    </xdr:to>
    <xdr:sp>
      <xdr:nvSpPr>
        <xdr:cNvPr id="52" name="テキスト 121"/>
        <xdr:cNvSpPr txBox="1">
          <a:spLocks noChangeArrowheads="1"/>
        </xdr:cNvSpPr>
      </xdr:nvSpPr>
      <xdr:spPr>
        <a:xfrm>
          <a:off x="5305425" y="11668125"/>
          <a:ext cx="590550" cy="257175"/>
        </a:xfrm>
        <a:prstGeom prst="rect">
          <a:avLst/>
        </a:prstGeom>
        <a:solidFill>
          <a:srgbClr val="FFFFFF"/>
        </a:solidFill>
        <a:ln w="1" cmpd="sng">
          <a:noFill/>
        </a:ln>
      </xdr:spPr>
      <xdr:txBody>
        <a:bodyPr vertOverflow="clip" wrap="square"/>
        <a:p>
          <a:pPr algn="l">
            <a:defRPr/>
          </a:pPr>
          <a:r>
            <a:rPr lang="en-US" cap="none" sz="1400" b="0" i="0" u="none" baseline="0">
              <a:latin typeface="ＭＳ Ｐゴシック"/>
              <a:ea typeface="ＭＳ Ｐゴシック"/>
              <a:cs typeface="ＭＳ Ｐゴシック"/>
            </a:rPr>
            <a:t>ｕsinωｔ</a:t>
          </a:r>
        </a:p>
      </xdr:txBody>
    </xdr:sp>
    <xdr:clientData/>
  </xdr:twoCellAnchor>
  <xdr:twoCellAnchor>
    <xdr:from>
      <xdr:col>4</xdr:col>
      <xdr:colOff>638175</xdr:colOff>
      <xdr:row>24</xdr:row>
      <xdr:rowOff>114300</xdr:rowOff>
    </xdr:from>
    <xdr:to>
      <xdr:col>9</xdr:col>
      <xdr:colOff>285750</xdr:colOff>
      <xdr:row>33</xdr:row>
      <xdr:rowOff>47625</xdr:rowOff>
    </xdr:to>
    <xdr:graphicFrame>
      <xdr:nvGraphicFramePr>
        <xdr:cNvPr id="53" name="Chart 65"/>
        <xdr:cNvGraphicFramePr/>
      </xdr:nvGraphicFramePr>
      <xdr:xfrm>
        <a:off x="3276600" y="5238750"/>
        <a:ext cx="2981325" cy="1838325"/>
      </xdr:xfrm>
      <a:graphic>
        <a:graphicData uri="http://schemas.openxmlformats.org/drawingml/2006/chart">
          <c:chart xmlns:c="http://schemas.openxmlformats.org/drawingml/2006/chart" r:id="rId1"/>
        </a:graphicData>
      </a:graphic>
    </xdr:graphicFrame>
    <xdr:clientData/>
  </xdr:twoCellAnchor>
  <xdr:twoCellAnchor>
    <xdr:from>
      <xdr:col>5</xdr:col>
      <xdr:colOff>609600</xdr:colOff>
      <xdr:row>25</xdr:row>
      <xdr:rowOff>114300</xdr:rowOff>
    </xdr:from>
    <xdr:to>
      <xdr:col>6</xdr:col>
      <xdr:colOff>104775</xdr:colOff>
      <xdr:row>26</xdr:row>
      <xdr:rowOff>114300</xdr:rowOff>
    </xdr:to>
    <xdr:sp>
      <xdr:nvSpPr>
        <xdr:cNvPr id="54" name="テキスト 66"/>
        <xdr:cNvSpPr txBox="1">
          <a:spLocks noChangeArrowheads="1"/>
        </xdr:cNvSpPr>
      </xdr:nvSpPr>
      <xdr:spPr>
        <a:xfrm>
          <a:off x="3943350" y="5448300"/>
          <a:ext cx="17145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x</a:t>
          </a:r>
          <a:r>
            <a:rPr lang="en-US" cap="none" sz="1100" b="0" i="0" u="none" baseline="-25000">
              <a:latin typeface="ＭＳ Ｐゴシック"/>
              <a:ea typeface="ＭＳ Ｐゴシック"/>
              <a:cs typeface="ＭＳ Ｐゴシック"/>
            </a:rPr>
            <a:t>0</a:t>
          </a:r>
        </a:p>
      </xdr:txBody>
    </xdr:sp>
    <xdr:clientData/>
  </xdr:twoCellAnchor>
  <xdr:twoCellAnchor>
    <xdr:from>
      <xdr:col>6</xdr:col>
      <xdr:colOff>295275</xdr:colOff>
      <xdr:row>25</xdr:row>
      <xdr:rowOff>171450</xdr:rowOff>
    </xdr:from>
    <xdr:to>
      <xdr:col>6</xdr:col>
      <xdr:colOff>504825</xdr:colOff>
      <xdr:row>26</xdr:row>
      <xdr:rowOff>171450</xdr:rowOff>
    </xdr:to>
    <xdr:sp>
      <xdr:nvSpPr>
        <xdr:cNvPr id="55" name="テキスト 71"/>
        <xdr:cNvSpPr txBox="1">
          <a:spLocks noChangeArrowheads="1"/>
        </xdr:cNvSpPr>
      </xdr:nvSpPr>
      <xdr:spPr>
        <a:xfrm>
          <a:off x="4305300" y="5505450"/>
          <a:ext cx="20955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x</a:t>
          </a:r>
          <a:r>
            <a:rPr lang="en-US" cap="none" sz="1100" b="0" i="0" u="none" baseline="-25000">
              <a:latin typeface="ＭＳ Ｐゴシック"/>
              <a:ea typeface="ＭＳ Ｐゴシック"/>
              <a:cs typeface="ＭＳ Ｐゴシック"/>
            </a:rPr>
            <a:t>1</a:t>
          </a:r>
        </a:p>
      </xdr:txBody>
    </xdr:sp>
    <xdr:clientData/>
  </xdr:twoCellAnchor>
  <xdr:twoCellAnchor>
    <xdr:from>
      <xdr:col>7</xdr:col>
      <xdr:colOff>0</xdr:colOff>
      <xdr:row>25</xdr:row>
      <xdr:rowOff>200025</xdr:rowOff>
    </xdr:from>
    <xdr:to>
      <xdr:col>7</xdr:col>
      <xdr:colOff>209550</xdr:colOff>
      <xdr:row>26</xdr:row>
      <xdr:rowOff>200025</xdr:rowOff>
    </xdr:to>
    <xdr:sp>
      <xdr:nvSpPr>
        <xdr:cNvPr id="56" name="テキスト 72"/>
        <xdr:cNvSpPr txBox="1">
          <a:spLocks noChangeArrowheads="1"/>
        </xdr:cNvSpPr>
      </xdr:nvSpPr>
      <xdr:spPr>
        <a:xfrm>
          <a:off x="4686300" y="5534025"/>
          <a:ext cx="20955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x</a:t>
          </a:r>
          <a:r>
            <a:rPr lang="en-US" cap="none" sz="1100" b="0" i="0" u="none" baseline="-25000">
              <a:latin typeface="ＭＳ Ｐゴシック"/>
              <a:ea typeface="ＭＳ Ｐゴシック"/>
              <a:cs typeface="ＭＳ Ｐゴシック"/>
            </a:rPr>
            <a:t>2</a:t>
          </a:r>
        </a:p>
      </xdr:txBody>
    </xdr:sp>
    <xdr:clientData/>
  </xdr:twoCellAnchor>
  <xdr:twoCellAnchor>
    <xdr:from>
      <xdr:col>7</xdr:col>
      <xdr:colOff>381000</xdr:colOff>
      <xdr:row>26</xdr:row>
      <xdr:rowOff>57150</xdr:rowOff>
    </xdr:from>
    <xdr:to>
      <xdr:col>7</xdr:col>
      <xdr:colOff>590550</xdr:colOff>
      <xdr:row>27</xdr:row>
      <xdr:rowOff>57150</xdr:rowOff>
    </xdr:to>
    <xdr:sp>
      <xdr:nvSpPr>
        <xdr:cNvPr id="57" name="テキスト 73"/>
        <xdr:cNvSpPr txBox="1">
          <a:spLocks noChangeArrowheads="1"/>
        </xdr:cNvSpPr>
      </xdr:nvSpPr>
      <xdr:spPr>
        <a:xfrm>
          <a:off x="5067300" y="5600700"/>
          <a:ext cx="20955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x</a:t>
          </a:r>
          <a:r>
            <a:rPr lang="en-US" cap="none" sz="1100" b="0" i="0" u="none" baseline="-25000">
              <a:latin typeface="ＭＳ Ｐゴシック"/>
              <a:ea typeface="ＭＳ Ｐゴシック"/>
              <a:cs typeface="ＭＳ Ｐゴシック"/>
            </a:rPr>
            <a:t>3</a:t>
          </a:r>
        </a:p>
      </xdr:txBody>
    </xdr:sp>
    <xdr:clientData/>
  </xdr:twoCellAnchor>
  <xdr:twoCellAnchor>
    <xdr:from>
      <xdr:col>8</xdr:col>
      <xdr:colOff>171450</xdr:colOff>
      <xdr:row>26</xdr:row>
      <xdr:rowOff>85725</xdr:rowOff>
    </xdr:from>
    <xdr:to>
      <xdr:col>8</xdr:col>
      <xdr:colOff>409575</xdr:colOff>
      <xdr:row>27</xdr:row>
      <xdr:rowOff>85725</xdr:rowOff>
    </xdr:to>
    <xdr:sp>
      <xdr:nvSpPr>
        <xdr:cNvPr id="58" name="テキスト 74"/>
        <xdr:cNvSpPr txBox="1">
          <a:spLocks noChangeArrowheads="1"/>
        </xdr:cNvSpPr>
      </xdr:nvSpPr>
      <xdr:spPr>
        <a:xfrm>
          <a:off x="5524500" y="5629275"/>
          <a:ext cx="238125"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x</a:t>
          </a:r>
          <a:r>
            <a:rPr lang="en-US" cap="none" sz="1100" b="0" i="0" u="none" baseline="-25000">
              <a:latin typeface="ＭＳ Ｐゴシック"/>
              <a:ea typeface="ＭＳ Ｐゴシック"/>
              <a:cs typeface="ＭＳ Ｐゴシック"/>
            </a:rPr>
            <a:t>4</a:t>
          </a:r>
        </a:p>
      </xdr:txBody>
    </xdr:sp>
    <xdr:clientData/>
  </xdr:twoCellAnchor>
  <xdr:twoCellAnchor>
    <xdr:from>
      <xdr:col>4</xdr:col>
      <xdr:colOff>295275</xdr:colOff>
      <xdr:row>87</xdr:row>
      <xdr:rowOff>142875</xdr:rowOff>
    </xdr:from>
    <xdr:to>
      <xdr:col>9</xdr:col>
      <xdr:colOff>523875</xdr:colOff>
      <xdr:row>104</xdr:row>
      <xdr:rowOff>142875</xdr:rowOff>
    </xdr:to>
    <xdr:graphicFrame>
      <xdr:nvGraphicFramePr>
        <xdr:cNvPr id="59" name="Chart 76"/>
        <xdr:cNvGraphicFramePr/>
      </xdr:nvGraphicFramePr>
      <xdr:xfrm>
        <a:off x="2933700" y="17802225"/>
        <a:ext cx="3562350" cy="32385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676275</xdr:colOff>
      <xdr:row>17</xdr:row>
      <xdr:rowOff>171450</xdr:rowOff>
    </xdr:from>
    <xdr:to>
      <xdr:col>10</xdr:col>
      <xdr:colOff>390525</xdr:colOff>
      <xdr:row>30</xdr:row>
      <xdr:rowOff>0</xdr:rowOff>
    </xdr:to>
    <xdr:graphicFrame>
      <xdr:nvGraphicFramePr>
        <xdr:cNvPr id="1" name="Chart 1"/>
        <xdr:cNvGraphicFramePr/>
      </xdr:nvGraphicFramePr>
      <xdr:xfrm>
        <a:off x="3390900" y="4200525"/>
        <a:ext cx="3581400" cy="25527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352425</xdr:colOff>
      <xdr:row>34</xdr:row>
      <xdr:rowOff>47625</xdr:rowOff>
    </xdr:from>
    <xdr:to>
      <xdr:col>4</xdr:col>
      <xdr:colOff>447675</xdr:colOff>
      <xdr:row>43</xdr:row>
      <xdr:rowOff>142875</xdr:rowOff>
    </xdr:to>
    <xdr:pic>
      <xdr:nvPicPr>
        <xdr:cNvPr id="2" name="ピクチャ 3"/>
        <xdr:cNvPicPr preferRelativeResize="1">
          <a:picLocks noChangeAspect="1"/>
        </xdr:cNvPicPr>
      </xdr:nvPicPr>
      <xdr:blipFill>
        <a:blip r:embed="rId2"/>
        <a:stretch>
          <a:fillRect/>
        </a:stretch>
      </xdr:blipFill>
      <xdr:spPr>
        <a:xfrm>
          <a:off x="352425" y="7639050"/>
          <a:ext cx="2809875" cy="1981200"/>
        </a:xfrm>
        <a:prstGeom prst="rect">
          <a:avLst/>
        </a:prstGeom>
        <a:noFill/>
        <a:ln w="9525" cmpd="sng">
          <a:noFill/>
        </a:ln>
      </xdr:spPr>
    </xdr:pic>
    <xdr:clientData/>
  </xdr:twoCellAnchor>
  <xdr:twoCellAnchor editAs="oneCell">
    <xdr:from>
      <xdr:col>5</xdr:col>
      <xdr:colOff>314325</xdr:colOff>
      <xdr:row>34</xdr:row>
      <xdr:rowOff>28575</xdr:rowOff>
    </xdr:from>
    <xdr:to>
      <xdr:col>9</xdr:col>
      <xdr:colOff>581025</xdr:colOff>
      <xdr:row>43</xdr:row>
      <xdr:rowOff>114300</xdr:rowOff>
    </xdr:to>
    <xdr:pic>
      <xdr:nvPicPr>
        <xdr:cNvPr id="3" name="ピクチャ 4"/>
        <xdr:cNvPicPr preferRelativeResize="1">
          <a:picLocks noChangeAspect="1"/>
        </xdr:cNvPicPr>
      </xdr:nvPicPr>
      <xdr:blipFill>
        <a:blip r:embed="rId3"/>
        <a:stretch>
          <a:fillRect/>
        </a:stretch>
      </xdr:blipFill>
      <xdr:spPr>
        <a:xfrm>
          <a:off x="3781425" y="7620000"/>
          <a:ext cx="2705100" cy="1971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CEL&#25216;&#12476;&#12511;\&#12399;&#12426;&#12362;&#12424;&#12403;&#26495;&#12398;&#22266;&#26377;&#25391;&#21205;&#2596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固有振動１"/>
    </sheetNames>
    <sheetDataSet>
      <sheetData sheetId="0">
        <row r="25">
          <cell r="H25">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oleObject" Target="../embeddings/oleObject_0_3.bin" /><Relationship Id="rId5" Type="http://schemas.openxmlformats.org/officeDocument/2006/relationships/oleObject" Target="../embeddings/oleObject_0_4.bin" /><Relationship Id="rId6" Type="http://schemas.openxmlformats.org/officeDocument/2006/relationships/oleObject" Target="../embeddings/oleObject_0_5.bin" /><Relationship Id="rId7" Type="http://schemas.openxmlformats.org/officeDocument/2006/relationships/oleObject" Target="../embeddings/oleObject_0_6.bin" /><Relationship Id="rId8" Type="http://schemas.openxmlformats.org/officeDocument/2006/relationships/oleObject" Target="../embeddings/oleObject_0_7.bin" /><Relationship Id="rId9" Type="http://schemas.openxmlformats.org/officeDocument/2006/relationships/oleObject" Target="../embeddings/oleObject_0_8.bin" /><Relationship Id="rId10" Type="http://schemas.openxmlformats.org/officeDocument/2006/relationships/oleObject" Target="../embeddings/oleObject_0_9.bin" /><Relationship Id="rId11" Type="http://schemas.openxmlformats.org/officeDocument/2006/relationships/oleObject" Target="../embeddings/oleObject_0_10.bin" /><Relationship Id="rId12" Type="http://schemas.openxmlformats.org/officeDocument/2006/relationships/vmlDrawing" Target="../drawings/vmlDrawing1.vml" /><Relationship Id="rId13" Type="http://schemas.openxmlformats.org/officeDocument/2006/relationships/drawing" Target="../drawings/drawing1.xml" /><Relationship Id="rId1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oleObject" Target="../embeddings/oleObject_1_2.bin" /><Relationship Id="rId4" Type="http://schemas.openxmlformats.org/officeDocument/2006/relationships/vmlDrawing" Target="../drawings/vmlDrawing2.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IV107"/>
  <sheetViews>
    <sheetView tabSelected="1" workbookViewId="0" topLeftCell="A61">
      <selection activeCell="J7" sqref="J7"/>
    </sheetView>
  </sheetViews>
  <sheetFormatPr defaultColWidth="9.00390625" defaultRowHeight="13.5"/>
  <cols>
    <col min="1" max="1" width="9.125" style="11" customWidth="1"/>
    <col min="2" max="2" width="8.125" style="11" customWidth="1"/>
    <col min="3" max="3" width="8.625" style="11" customWidth="1"/>
    <col min="4" max="4" width="8.75390625" style="11" customWidth="1"/>
    <col min="5" max="5" width="9.125" style="11" customWidth="1"/>
    <col min="6" max="7" width="8.875" style="11" customWidth="1"/>
    <col min="8" max="8" width="8.75390625" style="11" customWidth="1"/>
    <col min="9" max="9" width="8.125" style="11" customWidth="1"/>
    <col min="10" max="10" width="7.875" style="11" customWidth="1"/>
    <col min="11" max="11" width="10.125" style="11" customWidth="1"/>
    <col min="12" max="12" width="9.125" style="11" customWidth="1"/>
    <col min="13" max="16384" width="8.875" style="11" customWidth="1"/>
  </cols>
  <sheetData>
    <row r="1" spans="2:13" ht="16.5" customHeight="1">
      <c r="B1" s="3"/>
      <c r="C1" s="3"/>
      <c r="D1" s="3"/>
      <c r="E1" s="24" t="s">
        <v>119</v>
      </c>
      <c r="F1" s="3"/>
      <c r="G1" s="3"/>
      <c r="H1" s="3"/>
      <c r="I1" s="3"/>
      <c r="J1" s="3"/>
      <c r="L1" s="92" t="s">
        <v>0</v>
      </c>
      <c r="M1" s="93"/>
    </row>
    <row r="2" spans="1:13" ht="16.5" customHeight="1">
      <c r="A2" s="3" t="s">
        <v>1</v>
      </c>
      <c r="B2" s="3"/>
      <c r="C2" s="3"/>
      <c r="D2" s="3"/>
      <c r="E2" s="24"/>
      <c r="F2" s="3"/>
      <c r="G2" s="3"/>
      <c r="H2" s="3"/>
      <c r="I2" s="3"/>
      <c r="J2" s="3"/>
      <c r="L2" s="36" t="s">
        <v>2</v>
      </c>
      <c r="M2" s="36" t="s">
        <v>3</v>
      </c>
    </row>
    <row r="3" spans="1:13" ht="16.5" customHeight="1">
      <c r="A3" s="3" t="s">
        <v>4</v>
      </c>
      <c r="B3" s="3"/>
      <c r="C3" s="3"/>
      <c r="D3" s="3"/>
      <c r="E3" s="3"/>
      <c r="F3" s="3"/>
      <c r="G3" s="1"/>
      <c r="H3" s="3"/>
      <c r="I3" s="3"/>
      <c r="J3" s="3"/>
      <c r="L3" s="58">
        <v>0</v>
      </c>
      <c r="M3" s="58">
        <f>EXP(-1.256*L3)*SIN(31.4*L3-0.1)</f>
        <v>-0.09983341664682815</v>
      </c>
    </row>
    <row r="4" spans="1:13" ht="16.5" customHeight="1">
      <c r="A4" s="3"/>
      <c r="B4" s="3"/>
      <c r="C4" s="3"/>
      <c r="D4" s="3"/>
      <c r="E4" s="3"/>
      <c r="F4" s="3"/>
      <c r="G4" s="3"/>
      <c r="H4" s="3"/>
      <c r="I4" s="3"/>
      <c r="J4" s="3"/>
      <c r="L4" s="58">
        <f>0.03+L3</f>
        <v>0.03</v>
      </c>
      <c r="M4" s="58">
        <f aca="true" t="shared" si="0" ref="M4:M36">EXP(-1.256*L4)*SIN(31.4*L4-0.1)</f>
        <v>0.718391131914632</v>
      </c>
    </row>
    <row r="5" spans="1:13" ht="16.5" customHeight="1">
      <c r="A5" s="3"/>
      <c r="B5"/>
      <c r="C5" s="3"/>
      <c r="D5" s="6"/>
      <c r="E5" s="3"/>
      <c r="F5" s="3"/>
      <c r="G5" s="3"/>
      <c r="H5" s="3"/>
      <c r="I5" s="3"/>
      <c r="J5" s="3"/>
      <c r="L5" s="58">
        <f aca="true" t="shared" si="1" ref="L5:L34">0.03+L4</f>
        <v>0.06</v>
      </c>
      <c r="M5" s="58">
        <f t="shared" si="0"/>
        <v>0.9064112066926774</v>
      </c>
    </row>
    <row r="6" spans="1:13" ht="16.5" customHeight="1">
      <c r="A6" s="3"/>
      <c r="B6" s="17"/>
      <c r="C6" s="3"/>
      <c r="D6" s="6"/>
      <c r="E6" s="3"/>
      <c r="F6" s="3"/>
      <c r="G6" s="3"/>
      <c r="H6" s="3"/>
      <c r="I6" s="3"/>
      <c r="J6" s="3"/>
      <c r="L6" s="58">
        <f t="shared" si="1"/>
        <v>0.09</v>
      </c>
      <c r="M6" s="58">
        <f t="shared" si="0"/>
        <v>0.3605792633030332</v>
      </c>
    </row>
    <row r="7" spans="1:13" ht="18.75" customHeight="1">
      <c r="A7" s="3" t="s">
        <v>5</v>
      </c>
      <c r="B7" s="17"/>
      <c r="C7" s="3"/>
      <c r="D7" s="3"/>
      <c r="E7" s="3"/>
      <c r="F7" s="3"/>
      <c r="G7" s="3"/>
      <c r="H7" s="3"/>
      <c r="I7" s="3"/>
      <c r="J7" s="3"/>
      <c r="L7" s="58">
        <f t="shared" si="1"/>
        <v>0.12</v>
      </c>
      <c r="M7" s="58">
        <f t="shared" si="0"/>
        <v>-0.4321345337937071</v>
      </c>
    </row>
    <row r="8" spans="1:13" ht="16.5" customHeight="1">
      <c r="A8"/>
      <c r="B8" s="3"/>
      <c r="C8" s="3"/>
      <c r="D8" s="3"/>
      <c r="E8" s="3"/>
      <c r="F8" s="3"/>
      <c r="G8" s="3"/>
      <c r="H8" s="3"/>
      <c r="I8" s="3"/>
      <c r="J8" s="3"/>
      <c r="L8" s="58">
        <f t="shared" si="1"/>
        <v>0.15</v>
      </c>
      <c r="M8" s="58">
        <f t="shared" si="0"/>
        <v>-0.823945463783881</v>
      </c>
    </row>
    <row r="9" spans="1:13" ht="20.25" customHeight="1">
      <c r="A9" s="3"/>
      <c r="B9"/>
      <c r="C9" s="3"/>
      <c r="D9" s="3"/>
      <c r="E9" s="3"/>
      <c r="F9" s="3"/>
      <c r="G9" s="3"/>
      <c r="H9" s="3"/>
      <c r="I9" s="3"/>
      <c r="J9" s="3"/>
      <c r="L9" s="58">
        <f t="shared" si="1"/>
        <v>0.18</v>
      </c>
      <c r="M9" s="58">
        <f t="shared" si="0"/>
        <v>-0.5326355858225881</v>
      </c>
    </row>
    <row r="10" spans="1:13" ht="16.5" customHeight="1">
      <c r="A10" s="3" t="s">
        <v>6</v>
      </c>
      <c r="B10" s="3"/>
      <c r="C10" s="3"/>
      <c r="D10" s="3"/>
      <c r="E10" s="3"/>
      <c r="F10" s="3"/>
      <c r="G10" s="1"/>
      <c r="H10" s="3"/>
      <c r="I10" s="3"/>
      <c r="J10" s="7"/>
      <c r="L10" s="58">
        <f t="shared" si="1"/>
        <v>0.21</v>
      </c>
      <c r="M10" s="58">
        <f t="shared" si="0"/>
        <v>0.16074212474173172</v>
      </c>
    </row>
    <row r="11" spans="1:13" ht="18" customHeight="1">
      <c r="A11" s="3"/>
      <c r="B11"/>
      <c r="C11" s="3"/>
      <c r="D11" s="3"/>
      <c r="E11"/>
      <c r="F11" s="3"/>
      <c r="G11"/>
      <c r="H11" s="3"/>
      <c r="I11" s="3"/>
      <c r="J11" s="7"/>
      <c r="L11" s="58">
        <f t="shared" si="1"/>
        <v>0.24</v>
      </c>
      <c r="M11" s="58">
        <f t="shared" si="0"/>
        <v>0.6760670087596359</v>
      </c>
    </row>
    <row r="12" spans="1:13" ht="16.5" customHeight="1">
      <c r="A12" s="3"/>
      <c r="C12" s="3"/>
      <c r="D12" s="6"/>
      <c r="E12" s="3"/>
      <c r="F12" s="3"/>
      <c r="G12" s="1"/>
      <c r="H12" s="3"/>
      <c r="I12" s="3"/>
      <c r="J12" s="7"/>
      <c r="L12" s="58">
        <f t="shared" si="1"/>
        <v>0.27</v>
      </c>
      <c r="M12" s="58">
        <f t="shared" si="0"/>
        <v>0.6168043499796428</v>
      </c>
    </row>
    <row r="13" spans="1:13" ht="16.5" customHeight="1">
      <c r="A13" s="3"/>
      <c r="B13" s="3"/>
      <c r="C13" s="3"/>
      <c r="D13" s="6"/>
      <c r="E13" s="3"/>
      <c r="F13" s="3"/>
      <c r="G13" s="1"/>
      <c r="H13" s="3"/>
      <c r="I13" s="3"/>
      <c r="J13" s="7"/>
      <c r="L13" s="58">
        <f t="shared" si="1"/>
        <v>0.30000000000000004</v>
      </c>
      <c r="M13" s="58">
        <f t="shared" si="0"/>
        <v>0.07175180742184124</v>
      </c>
    </row>
    <row r="14" spans="1:13" ht="16.5" customHeight="1">
      <c r="A14" s="3"/>
      <c r="B14" s="3" t="s">
        <v>7</v>
      </c>
      <c r="C14" s="3"/>
      <c r="D14" s="6"/>
      <c r="E14" s="3"/>
      <c r="F14" s="3"/>
      <c r="G14" s="1"/>
      <c r="H14" s="3"/>
      <c r="I14" s="3"/>
      <c r="J14" s="7"/>
      <c r="L14" s="58">
        <f t="shared" si="1"/>
        <v>0.33000000000000007</v>
      </c>
      <c r="M14" s="58">
        <f t="shared" si="0"/>
        <v>-0.4907466796656249</v>
      </c>
    </row>
    <row r="15" spans="1:13" ht="16.5" customHeight="1">
      <c r="A15" s="3"/>
      <c r="B15" s="3" t="s">
        <v>8</v>
      </c>
      <c r="C15" s="3"/>
      <c r="D15" s="3"/>
      <c r="E15" s="3"/>
      <c r="F15" s="3"/>
      <c r="G15" s="1"/>
      <c r="H15" s="3"/>
      <c r="I15" s="3"/>
      <c r="J15" s="7"/>
      <c r="L15" s="58">
        <f t="shared" si="1"/>
        <v>0.3600000000000001</v>
      </c>
      <c r="M15" s="58">
        <f t="shared" si="0"/>
        <v>-0.622482510265227</v>
      </c>
    </row>
    <row r="16" spans="2:13" ht="16.5" customHeight="1" thickBot="1">
      <c r="B16" s="3"/>
      <c r="C16" s="3"/>
      <c r="D16" s="3"/>
      <c r="E16" s="3" t="s">
        <v>9</v>
      </c>
      <c r="F16" s="3"/>
      <c r="G16" s="1"/>
      <c r="H16" s="3"/>
      <c r="I16" s="3"/>
      <c r="J16" s="7"/>
      <c r="L16" s="58">
        <f t="shared" si="1"/>
        <v>0.3900000000000001</v>
      </c>
      <c r="M16" s="58">
        <f t="shared" si="0"/>
        <v>-0.25005211917091685</v>
      </c>
    </row>
    <row r="17" spans="1:13" ht="16.5" customHeight="1">
      <c r="A17" s="3"/>
      <c r="B17" s="33" t="s">
        <v>10</v>
      </c>
      <c r="C17" s="25" t="s">
        <v>11</v>
      </c>
      <c r="D17" s="25" t="s">
        <v>12</v>
      </c>
      <c r="E17" s="25" t="s">
        <v>13</v>
      </c>
      <c r="F17" s="26" t="s">
        <v>14</v>
      </c>
      <c r="G17" s="16" t="s">
        <v>15</v>
      </c>
      <c r="H17" s="27" t="s">
        <v>16</v>
      </c>
      <c r="I17" s="3"/>
      <c r="J17" s="7"/>
      <c r="L17" s="58">
        <f t="shared" si="1"/>
        <v>0.42000000000000015</v>
      </c>
      <c r="M17" s="58">
        <f t="shared" si="0"/>
        <v>0.2940263062192855</v>
      </c>
    </row>
    <row r="18" spans="1:13" ht="16.5" customHeight="1" thickBot="1">
      <c r="A18" s="3"/>
      <c r="B18" s="28">
        <v>10</v>
      </c>
      <c r="C18" s="29">
        <v>5</v>
      </c>
      <c r="D18" s="29">
        <v>0.05</v>
      </c>
      <c r="E18" s="30">
        <f>SQRT(9800*B18/C18)</f>
        <v>140</v>
      </c>
      <c r="F18" s="30">
        <f>E18/6.28</f>
        <v>22.292993630573246</v>
      </c>
      <c r="G18" s="31">
        <f>E18*SQRT(1-D18^2)</f>
        <v>139.82489048806724</v>
      </c>
      <c r="H18" s="32">
        <f>G18/6.28</f>
        <v>22.265109950329176</v>
      </c>
      <c r="I18" s="3"/>
      <c r="J18" s="7"/>
      <c r="L18" s="58">
        <f t="shared" si="1"/>
        <v>0.4500000000000002</v>
      </c>
      <c r="M18" s="58">
        <f t="shared" si="0"/>
        <v>0.5649865225303693</v>
      </c>
    </row>
    <row r="19" spans="1:13" ht="16.5" customHeight="1" thickBot="1">
      <c r="A19" s="3"/>
      <c r="B19" s="3"/>
      <c r="C19" s="3"/>
      <c r="D19" s="3"/>
      <c r="E19" s="3"/>
      <c r="F19" s="3"/>
      <c r="G19" s="1"/>
      <c r="H19" s="3"/>
      <c r="I19" s="3"/>
      <c r="J19" s="8"/>
      <c r="L19" s="58">
        <f t="shared" si="1"/>
        <v>0.4800000000000002</v>
      </c>
      <c r="M19" s="58">
        <f t="shared" si="0"/>
        <v>0.36735851652560464</v>
      </c>
    </row>
    <row r="20" spans="1:13" ht="16.5" customHeight="1">
      <c r="A20" s="3"/>
      <c r="B20" s="34"/>
      <c r="C20" s="89" t="s">
        <v>17</v>
      </c>
      <c r="D20" s="90"/>
      <c r="E20" s="89" t="s">
        <v>18</v>
      </c>
      <c r="F20" s="91"/>
      <c r="G20" s="1"/>
      <c r="H20" s="3"/>
      <c r="I20" s="3"/>
      <c r="J20" s="8"/>
      <c r="L20" s="58">
        <f t="shared" si="1"/>
        <v>0.5100000000000002</v>
      </c>
      <c r="M20" s="58">
        <f t="shared" si="0"/>
        <v>-0.10781418498299675</v>
      </c>
    </row>
    <row r="21" spans="1:13" ht="16.5" customHeight="1">
      <c r="A21" s="3"/>
      <c r="B21" s="35" t="s">
        <v>19</v>
      </c>
      <c r="C21" s="36" t="s">
        <v>10</v>
      </c>
      <c r="D21" s="36" t="s">
        <v>11</v>
      </c>
      <c r="E21" s="36" t="s">
        <v>10</v>
      </c>
      <c r="F21" s="37" t="s">
        <v>20</v>
      </c>
      <c r="G21" s="1"/>
      <c r="H21" s="3"/>
      <c r="I21" s="3"/>
      <c r="J21" s="8"/>
      <c r="L21" s="58">
        <f t="shared" si="1"/>
        <v>0.5400000000000003</v>
      </c>
      <c r="M21" s="58">
        <f t="shared" si="0"/>
        <v>-0.46282840102789324</v>
      </c>
    </row>
    <row r="22" spans="1:13" ht="16.5" customHeight="1">
      <c r="A22" s="3"/>
      <c r="B22" s="35" t="s">
        <v>21</v>
      </c>
      <c r="C22" s="36" t="s">
        <v>22</v>
      </c>
      <c r="D22" s="36" t="s">
        <v>23</v>
      </c>
      <c r="E22" s="36"/>
      <c r="F22" s="37"/>
      <c r="G22" s="1"/>
      <c r="H22" s="3"/>
      <c r="I22" s="3"/>
      <c r="J22" s="8"/>
      <c r="L22" s="58">
        <f t="shared" si="1"/>
        <v>0.5700000000000003</v>
      </c>
      <c r="M22" s="58">
        <f t="shared" si="0"/>
        <v>-0.42432425130802814</v>
      </c>
    </row>
    <row r="23" spans="1:13" ht="16.5" customHeight="1">
      <c r="A23" s="3"/>
      <c r="B23" s="35" t="s">
        <v>24</v>
      </c>
      <c r="C23" s="36"/>
      <c r="D23" s="36"/>
      <c r="E23" s="36"/>
      <c r="F23" s="37"/>
      <c r="G23" s="1"/>
      <c r="H23" s="3"/>
      <c r="I23" s="3"/>
      <c r="J23" s="8"/>
      <c r="L23" s="58">
        <f t="shared" si="1"/>
        <v>0.6000000000000003</v>
      </c>
      <c r="M23" s="58">
        <f t="shared" si="0"/>
        <v>-0.05146149716934962</v>
      </c>
    </row>
    <row r="24" spans="1:13" ht="16.5" customHeight="1" thickBot="1">
      <c r="A24" s="3"/>
      <c r="B24" s="38" t="s">
        <v>25</v>
      </c>
      <c r="C24" s="39" t="s">
        <v>26</v>
      </c>
      <c r="D24" s="39" t="s">
        <v>27</v>
      </c>
      <c r="E24" s="39" t="s">
        <v>28</v>
      </c>
      <c r="F24" s="40"/>
      <c r="G24" s="1"/>
      <c r="H24" s="3"/>
      <c r="I24" s="3"/>
      <c r="J24" s="8"/>
      <c r="L24" s="58">
        <f t="shared" si="1"/>
        <v>0.6300000000000003</v>
      </c>
      <c r="M24" s="58">
        <f t="shared" si="0"/>
        <v>0.3352245428603932</v>
      </c>
    </row>
    <row r="25" spans="1:13" ht="16.5" customHeight="1">
      <c r="A25" s="3"/>
      <c r="B25" s="3"/>
      <c r="C25" s="3"/>
      <c r="D25" s="3"/>
      <c r="E25" s="3"/>
      <c r="F25" s="3"/>
      <c r="G25" s="1"/>
      <c r="H25" s="3"/>
      <c r="I25" s="3"/>
      <c r="J25" s="8"/>
      <c r="L25" s="58">
        <f t="shared" si="1"/>
        <v>0.6600000000000004</v>
      </c>
      <c r="M25" s="58">
        <f t="shared" si="0"/>
        <v>0.4274828369986871</v>
      </c>
    </row>
    <row r="26" spans="1:13" ht="16.5" customHeight="1">
      <c r="A26" s="3" t="s">
        <v>29</v>
      </c>
      <c r="B26" s="3"/>
      <c r="C26" s="3"/>
      <c r="D26" s="3"/>
      <c r="E26" s="3"/>
      <c r="F26" s="3"/>
      <c r="G26" s="3"/>
      <c r="H26" s="3"/>
      <c r="I26" s="3"/>
      <c r="J26" s="3"/>
      <c r="L26" s="58">
        <f t="shared" si="1"/>
        <v>0.6900000000000004</v>
      </c>
      <c r="M26" s="58">
        <f t="shared" si="0"/>
        <v>0.17338071831768184</v>
      </c>
    </row>
    <row r="27" spans="1:13" ht="16.5" customHeight="1">
      <c r="A27" s="3"/>
      <c r="B27" s="3"/>
      <c r="C27" s="3"/>
      <c r="D27" s="3"/>
      <c r="E27" s="3"/>
      <c r="F27" s="3"/>
      <c r="G27" s="3"/>
      <c r="H27" s="3"/>
      <c r="I27" s="3"/>
      <c r="J27" s="3"/>
      <c r="L27" s="58">
        <f t="shared" si="1"/>
        <v>0.7200000000000004</v>
      </c>
      <c r="M27" s="58">
        <f t="shared" si="0"/>
        <v>-0.20003844523886077</v>
      </c>
    </row>
    <row r="28" spans="1:13" ht="16.5" customHeight="1">
      <c r="A28" s="3" t="s">
        <v>30</v>
      </c>
      <c r="B28" s="3"/>
      <c r="C28" s="3"/>
      <c r="D28" s="3"/>
      <c r="E28" s="3"/>
      <c r="F28" s="3"/>
      <c r="G28" s="3"/>
      <c r="H28" s="3"/>
      <c r="I28" s="3"/>
      <c r="J28" s="3"/>
      <c r="L28" s="58">
        <f t="shared" si="1"/>
        <v>0.7500000000000004</v>
      </c>
      <c r="M28" s="58">
        <f t="shared" si="0"/>
        <v>-0.38740719280558766</v>
      </c>
    </row>
    <row r="29" spans="1:14" ht="16.5" customHeight="1">
      <c r="A29" s="23" t="s">
        <v>31</v>
      </c>
      <c r="B29" s="3"/>
      <c r="C29" s="3"/>
      <c r="D29" s="3"/>
      <c r="E29" s="3"/>
      <c r="F29" s="3"/>
      <c r="G29" s="1"/>
      <c r="H29" s="3"/>
      <c r="I29" s="3"/>
      <c r="J29" s="9"/>
      <c r="L29" s="58">
        <f t="shared" si="1"/>
        <v>0.7800000000000005</v>
      </c>
      <c r="M29" s="58">
        <f t="shared" si="0"/>
        <v>-0.2533541634544802</v>
      </c>
      <c r="N29" s="20"/>
    </row>
    <row r="30" spans="1:256" ht="16.5" customHeight="1">
      <c r="A30" s="3" t="s">
        <v>32</v>
      </c>
      <c r="C30" s="3"/>
      <c r="D30" s="3"/>
      <c r="E30" s="3"/>
      <c r="F30" s="3"/>
      <c r="G30" s="1"/>
      <c r="H30" s="3"/>
      <c r="I30" s="3"/>
      <c r="J30" s="3"/>
      <c r="L30" s="58">
        <f t="shared" si="1"/>
        <v>0.8100000000000005</v>
      </c>
      <c r="M30" s="58">
        <f t="shared" si="0"/>
        <v>0.07227451028895795</v>
      </c>
      <c r="N30" s="21"/>
      <c r="P30" s="22"/>
      <c r="R30" s="22"/>
      <c r="T30" s="22"/>
      <c r="V30" s="22"/>
      <c r="X30" s="22"/>
      <c r="Z30" s="22"/>
      <c r="AB30" s="22"/>
      <c r="AD30" s="22"/>
      <c r="AF30" s="22"/>
      <c r="AH30" s="22"/>
      <c r="AJ30" s="22"/>
      <c r="AL30" s="22"/>
      <c r="AN30" s="22"/>
      <c r="AP30" s="22"/>
      <c r="AR30" s="22"/>
      <c r="AT30" s="22"/>
      <c r="AV30" s="22"/>
      <c r="AX30" s="22"/>
      <c r="AZ30" s="22"/>
      <c r="BB30" s="22"/>
      <c r="BD30" s="22"/>
      <c r="BF30" s="22"/>
      <c r="BH30" s="22"/>
      <c r="BJ30" s="22"/>
      <c r="BL30" s="22"/>
      <c r="BN30" s="22"/>
      <c r="BP30" s="22"/>
      <c r="BR30" s="22"/>
      <c r="BT30" s="22"/>
      <c r="BV30" s="22"/>
      <c r="BX30" s="22"/>
      <c r="BZ30" s="22"/>
      <c r="CB30" s="22"/>
      <c r="CD30" s="22"/>
      <c r="CF30" s="22"/>
      <c r="CH30" s="22"/>
      <c r="CJ30" s="22"/>
      <c r="CL30" s="22"/>
      <c r="CN30" s="22"/>
      <c r="CP30" s="22"/>
      <c r="CR30" s="22"/>
      <c r="CT30" s="22"/>
      <c r="CV30" s="22"/>
      <c r="CX30" s="22"/>
      <c r="CZ30" s="22"/>
      <c r="DB30" s="22"/>
      <c r="DD30" s="22"/>
      <c r="DF30" s="22"/>
      <c r="DH30" s="22"/>
      <c r="DJ30" s="22"/>
      <c r="DL30" s="22"/>
      <c r="DN30" s="22"/>
      <c r="DP30" s="22"/>
      <c r="DR30" s="22"/>
      <c r="DT30" s="22"/>
      <c r="DV30" s="22"/>
      <c r="DX30" s="22"/>
      <c r="DZ30" s="22"/>
      <c r="EB30" s="22"/>
      <c r="ED30" s="22"/>
      <c r="EF30" s="22"/>
      <c r="EH30" s="22"/>
      <c r="EJ30" s="22"/>
      <c r="EL30" s="22"/>
      <c r="EN30" s="22"/>
      <c r="EP30" s="22"/>
      <c r="ER30" s="22"/>
      <c r="ET30" s="22"/>
      <c r="EV30" s="22"/>
      <c r="EX30" s="22"/>
      <c r="EZ30" s="22"/>
      <c r="FB30" s="22"/>
      <c r="FD30" s="22"/>
      <c r="FF30" s="22"/>
      <c r="FH30" s="22"/>
      <c r="FJ30" s="22"/>
      <c r="FL30" s="22"/>
      <c r="FN30" s="22"/>
      <c r="FP30" s="22"/>
      <c r="FR30" s="22"/>
      <c r="FT30" s="22"/>
      <c r="FV30" s="22"/>
      <c r="FX30" s="22"/>
      <c r="FZ30" s="22"/>
      <c r="GB30" s="22"/>
      <c r="GD30" s="22"/>
      <c r="GF30" s="22"/>
      <c r="GH30" s="22"/>
      <c r="GJ30" s="22"/>
      <c r="GL30" s="22"/>
      <c r="GN30" s="22"/>
      <c r="GP30" s="22"/>
      <c r="GR30" s="22"/>
      <c r="GT30" s="22"/>
      <c r="GV30" s="22"/>
      <c r="GX30" s="22"/>
      <c r="GZ30" s="22"/>
      <c r="HB30" s="22"/>
      <c r="HD30" s="22"/>
      <c r="HF30" s="22"/>
      <c r="HH30" s="22"/>
      <c r="HJ30" s="22"/>
      <c r="HL30" s="22"/>
      <c r="HN30" s="22"/>
      <c r="HP30" s="22"/>
      <c r="HR30" s="22"/>
      <c r="HT30" s="22"/>
      <c r="HV30" s="22"/>
      <c r="HX30" s="22"/>
      <c r="HZ30" s="22"/>
      <c r="IB30" s="22"/>
      <c r="ID30" s="22"/>
      <c r="IF30" s="22"/>
      <c r="IH30" s="22"/>
      <c r="IJ30" s="22"/>
      <c r="IL30" s="22"/>
      <c r="IN30" s="22"/>
      <c r="IP30" s="22"/>
      <c r="IR30" s="22"/>
      <c r="IT30" s="22"/>
      <c r="IV30" s="22"/>
    </row>
    <row r="31" spans="1:256" ht="18" customHeight="1">
      <c r="A31" s="23" t="s">
        <v>33</v>
      </c>
      <c r="B31" s="3"/>
      <c r="C31" s="3"/>
      <c r="D31" s="3"/>
      <c r="E31" s="3"/>
      <c r="F31" s="3"/>
      <c r="G31" s="1"/>
      <c r="H31" s="3"/>
      <c r="I31" s="3"/>
      <c r="J31" s="3"/>
      <c r="L31" s="58">
        <f t="shared" si="1"/>
        <v>0.8400000000000005</v>
      </c>
      <c r="M31" s="58">
        <f t="shared" si="0"/>
        <v>0.3168387839087119</v>
      </c>
      <c r="N31" s="21"/>
      <c r="P31" s="22"/>
      <c r="R31" s="22"/>
      <c r="T31" s="22"/>
      <c r="V31" s="22"/>
      <c r="X31" s="22"/>
      <c r="Z31" s="22"/>
      <c r="AB31" s="22"/>
      <c r="AD31" s="22"/>
      <c r="AF31" s="22"/>
      <c r="AH31" s="22"/>
      <c r="AJ31" s="22"/>
      <c r="AL31" s="22"/>
      <c r="AN31" s="22"/>
      <c r="AP31" s="22"/>
      <c r="AR31" s="22"/>
      <c r="AT31" s="22"/>
      <c r="AV31" s="22"/>
      <c r="AX31" s="22"/>
      <c r="AZ31" s="22"/>
      <c r="BB31" s="22"/>
      <c r="BD31" s="22"/>
      <c r="BF31" s="22"/>
      <c r="BH31" s="22"/>
      <c r="BJ31" s="22"/>
      <c r="BL31" s="22"/>
      <c r="BN31" s="22"/>
      <c r="BP31" s="22"/>
      <c r="BR31" s="22"/>
      <c r="BT31" s="22"/>
      <c r="BV31" s="22"/>
      <c r="BX31" s="22"/>
      <c r="BZ31" s="22"/>
      <c r="CB31" s="22"/>
      <c r="CD31" s="22"/>
      <c r="CF31" s="22"/>
      <c r="CH31" s="22"/>
      <c r="CJ31" s="22"/>
      <c r="CL31" s="22"/>
      <c r="CN31" s="22"/>
      <c r="CP31" s="22"/>
      <c r="CR31" s="22"/>
      <c r="CT31" s="22"/>
      <c r="CV31" s="22"/>
      <c r="CX31" s="22"/>
      <c r="CZ31" s="22"/>
      <c r="DB31" s="22"/>
      <c r="DD31" s="22"/>
      <c r="DF31" s="22"/>
      <c r="DH31" s="22"/>
      <c r="DJ31" s="22"/>
      <c r="DL31" s="22"/>
      <c r="DN31" s="22"/>
      <c r="DP31" s="22"/>
      <c r="DR31" s="22"/>
      <c r="DT31" s="22"/>
      <c r="DV31" s="22"/>
      <c r="DX31" s="22"/>
      <c r="DZ31" s="22"/>
      <c r="EB31" s="22"/>
      <c r="ED31" s="22"/>
      <c r="EF31" s="22"/>
      <c r="EH31" s="22"/>
      <c r="EJ31" s="22"/>
      <c r="EL31" s="22"/>
      <c r="EN31" s="22"/>
      <c r="EP31" s="22"/>
      <c r="ER31" s="22"/>
      <c r="ET31" s="22"/>
      <c r="EV31" s="22"/>
      <c r="EX31" s="22"/>
      <c r="EZ31" s="22"/>
      <c r="FB31" s="22"/>
      <c r="FD31" s="22"/>
      <c r="FF31" s="22"/>
      <c r="FH31" s="22"/>
      <c r="FJ31" s="22"/>
      <c r="FL31" s="22"/>
      <c r="FN31" s="22"/>
      <c r="FP31" s="22"/>
      <c r="FR31" s="22"/>
      <c r="FT31" s="22"/>
      <c r="FV31" s="22"/>
      <c r="FX31" s="22"/>
      <c r="FZ31" s="22"/>
      <c r="GB31" s="22"/>
      <c r="GD31" s="22"/>
      <c r="GF31" s="22"/>
      <c r="GH31" s="22"/>
      <c r="GJ31" s="22"/>
      <c r="GL31" s="22"/>
      <c r="GN31" s="22"/>
      <c r="GP31" s="22"/>
      <c r="GR31" s="22"/>
      <c r="GT31" s="22"/>
      <c r="GV31" s="22"/>
      <c r="GX31" s="22"/>
      <c r="GZ31" s="22"/>
      <c r="HB31" s="22"/>
      <c r="HD31" s="22"/>
      <c r="HF31" s="22"/>
      <c r="HH31" s="22"/>
      <c r="HJ31" s="22"/>
      <c r="HL31" s="22"/>
      <c r="HN31" s="22"/>
      <c r="HP31" s="22"/>
      <c r="HR31" s="22"/>
      <c r="HT31" s="22"/>
      <c r="HV31" s="22"/>
      <c r="HX31" s="22"/>
      <c r="HZ31" s="22"/>
      <c r="IB31" s="22"/>
      <c r="ID31" s="22"/>
      <c r="IF31" s="22"/>
      <c r="IH31" s="22"/>
      <c r="IJ31" s="22"/>
      <c r="IL31" s="22"/>
      <c r="IN31" s="22"/>
      <c r="IP31" s="22"/>
      <c r="IR31" s="22"/>
      <c r="IT31" s="22"/>
      <c r="IV31" s="22"/>
    </row>
    <row r="32" spans="1:256" ht="16.5" customHeight="1">
      <c r="A32" s="3"/>
      <c r="B32" s="3"/>
      <c r="C32" s="3"/>
      <c r="D32" s="3"/>
      <c r="E32" s="3"/>
      <c r="F32" s="3"/>
      <c r="G32" s="1"/>
      <c r="H32" s="3"/>
      <c r="I32" s="3"/>
      <c r="J32" s="3"/>
      <c r="L32" s="58">
        <f t="shared" si="1"/>
        <v>0.8700000000000006</v>
      </c>
      <c r="M32" s="58">
        <f t="shared" si="0"/>
        <v>0.2919006929456572</v>
      </c>
      <c r="N32" s="21"/>
      <c r="P32" s="22"/>
      <c r="R32" s="22"/>
      <c r="T32" s="22"/>
      <c r="V32" s="22"/>
      <c r="X32" s="22"/>
      <c r="Z32" s="22"/>
      <c r="AB32" s="22"/>
      <c r="AD32" s="22"/>
      <c r="AF32" s="22"/>
      <c r="AH32" s="22"/>
      <c r="AJ32" s="22"/>
      <c r="AL32" s="22"/>
      <c r="AN32" s="22"/>
      <c r="AP32" s="22"/>
      <c r="AR32" s="22"/>
      <c r="AT32" s="22"/>
      <c r="AV32" s="22"/>
      <c r="AX32" s="22"/>
      <c r="AZ32" s="22"/>
      <c r="BB32" s="22"/>
      <c r="BD32" s="22"/>
      <c r="BF32" s="22"/>
      <c r="BH32" s="22"/>
      <c r="BJ32" s="22"/>
      <c r="BL32" s="22"/>
      <c r="BN32" s="22"/>
      <c r="BP32" s="22"/>
      <c r="BR32" s="22"/>
      <c r="BT32" s="22"/>
      <c r="BV32" s="22"/>
      <c r="BX32" s="22"/>
      <c r="BZ32" s="22"/>
      <c r="CB32" s="22"/>
      <c r="CD32" s="22"/>
      <c r="CF32" s="22"/>
      <c r="CH32" s="22"/>
      <c r="CJ32" s="22"/>
      <c r="CL32" s="22"/>
      <c r="CN32" s="22"/>
      <c r="CP32" s="22"/>
      <c r="CR32" s="22"/>
      <c r="CT32" s="22"/>
      <c r="CV32" s="22"/>
      <c r="CX32" s="22"/>
      <c r="CZ32" s="22"/>
      <c r="DB32" s="22"/>
      <c r="DD32" s="22"/>
      <c r="DF32" s="22"/>
      <c r="DH32" s="22"/>
      <c r="DJ32" s="22"/>
      <c r="DL32" s="22"/>
      <c r="DN32" s="22"/>
      <c r="DP32" s="22"/>
      <c r="DR32" s="22"/>
      <c r="DT32" s="22"/>
      <c r="DV32" s="22"/>
      <c r="DX32" s="22"/>
      <c r="DZ32" s="22"/>
      <c r="EB32" s="22"/>
      <c r="ED32" s="22"/>
      <c r="EF32" s="22"/>
      <c r="EH32" s="22"/>
      <c r="EJ32" s="22"/>
      <c r="EL32" s="22"/>
      <c r="EN32" s="22"/>
      <c r="EP32" s="22"/>
      <c r="ER32" s="22"/>
      <c r="ET32" s="22"/>
      <c r="EV32" s="22"/>
      <c r="EX32" s="22"/>
      <c r="EZ32" s="22"/>
      <c r="FB32" s="22"/>
      <c r="FD32" s="22"/>
      <c r="FF32" s="22"/>
      <c r="FH32" s="22"/>
      <c r="FJ32" s="22"/>
      <c r="FL32" s="22"/>
      <c r="FN32" s="22"/>
      <c r="FP32" s="22"/>
      <c r="FR32" s="22"/>
      <c r="FT32" s="22"/>
      <c r="FV32" s="22"/>
      <c r="FX32" s="22"/>
      <c r="FZ32" s="22"/>
      <c r="GB32" s="22"/>
      <c r="GD32" s="22"/>
      <c r="GF32" s="22"/>
      <c r="GH32" s="22"/>
      <c r="GJ32" s="22"/>
      <c r="GL32" s="22"/>
      <c r="GN32" s="22"/>
      <c r="GP32" s="22"/>
      <c r="GR32" s="22"/>
      <c r="GT32" s="22"/>
      <c r="GV32" s="22"/>
      <c r="GX32" s="22"/>
      <c r="GZ32" s="22"/>
      <c r="HB32" s="22"/>
      <c r="HD32" s="22"/>
      <c r="HF32" s="22"/>
      <c r="HH32" s="22"/>
      <c r="HJ32" s="22"/>
      <c r="HL32" s="22"/>
      <c r="HN32" s="22"/>
      <c r="HP32" s="22"/>
      <c r="HR32" s="22"/>
      <c r="HT32" s="22"/>
      <c r="HV32" s="22"/>
      <c r="HX32" s="22"/>
      <c r="HZ32" s="22"/>
      <c r="IB32" s="22"/>
      <c r="ID32" s="22"/>
      <c r="IF32" s="22"/>
      <c r="IH32" s="22"/>
      <c r="IJ32" s="22"/>
      <c r="IL32" s="22"/>
      <c r="IN32" s="22"/>
      <c r="IP32" s="22"/>
      <c r="IR32" s="22"/>
      <c r="IT32" s="22"/>
      <c r="IV32" s="22"/>
    </row>
    <row r="33" spans="1:14" ht="16.5" customHeight="1">
      <c r="A33" s="3" t="s">
        <v>34</v>
      </c>
      <c r="B33" s="3"/>
      <c r="C33" s="3"/>
      <c r="D33" s="3"/>
      <c r="E33" s="3"/>
      <c r="F33" s="3"/>
      <c r="G33" s="1"/>
      <c r="H33" s="3"/>
      <c r="I33" s="3"/>
      <c r="J33" s="3"/>
      <c r="L33" s="58">
        <f t="shared" si="1"/>
        <v>0.9000000000000006</v>
      </c>
      <c r="M33" s="58">
        <f t="shared" si="0"/>
        <v>0.03683849299410083</v>
      </c>
      <c r="N33" s="21"/>
    </row>
    <row r="34" spans="1:14" ht="16.5" customHeight="1">
      <c r="A34" s="3"/>
      <c r="B34"/>
      <c r="C34" s="3"/>
      <c r="D34" s="3"/>
      <c r="E34" s="3"/>
      <c r="F34" s="3"/>
      <c r="G34" s="1"/>
      <c r="H34" s="3"/>
      <c r="I34" s="3"/>
      <c r="J34" s="3"/>
      <c r="L34" s="58">
        <f t="shared" si="1"/>
        <v>0.9300000000000006</v>
      </c>
      <c r="M34" s="58">
        <f t="shared" si="0"/>
        <v>-0.2289792446148007</v>
      </c>
      <c r="N34" s="21"/>
    </row>
    <row r="35" spans="1:14" ht="16.5" customHeight="1">
      <c r="A35" s="3"/>
      <c r="B35"/>
      <c r="C35" s="3"/>
      <c r="D35" s="3"/>
      <c r="E35" s="3"/>
      <c r="F35" s="3"/>
      <c r="G35" s="1"/>
      <c r="H35" s="3"/>
      <c r="I35" s="3"/>
      <c r="J35" s="3"/>
      <c r="L35" s="58">
        <f>0.03+L34</f>
        <v>0.9600000000000006</v>
      </c>
      <c r="M35" s="58">
        <f t="shared" si="0"/>
        <v>-0.2935620250281552</v>
      </c>
      <c r="N35" s="21"/>
    </row>
    <row r="36" spans="1:14" ht="16.5" customHeight="1">
      <c r="A36" s="3"/>
      <c r="B36"/>
      <c r="C36" s="3"/>
      <c r="D36" s="3"/>
      <c r="E36" s="3"/>
      <c r="F36" s="3"/>
      <c r="G36" s="1"/>
      <c r="H36" s="3"/>
      <c r="I36" s="3"/>
      <c r="J36" s="3"/>
      <c r="L36" s="58">
        <f>0.03+L35</f>
        <v>0.9900000000000007</v>
      </c>
      <c r="M36" s="58">
        <f t="shared" si="0"/>
        <v>-0.12020229885724613</v>
      </c>
      <c r="N36" s="21"/>
    </row>
    <row r="37" spans="2:14" ht="18" customHeight="1">
      <c r="B37"/>
      <c r="C37" s="3"/>
      <c r="D37" s="3"/>
      <c r="E37"/>
      <c r="F37" s="3"/>
      <c r="G37"/>
      <c r="I37" s="3"/>
      <c r="J37" s="3"/>
      <c r="N37" s="21"/>
    </row>
    <row r="38" spans="2:14" ht="16.5" customHeight="1">
      <c r="B38"/>
      <c r="C38" s="3"/>
      <c r="D38" s="3"/>
      <c r="E38" s="3"/>
      <c r="F38" s="3"/>
      <c r="H38"/>
      <c r="I38" s="3"/>
      <c r="J38" s="2"/>
      <c r="N38" s="21"/>
    </row>
    <row r="39" spans="1:14" ht="16.5" customHeight="1">
      <c r="A39" s="3" t="s">
        <v>35</v>
      </c>
      <c r="H39" s="3"/>
      <c r="I39" s="3"/>
      <c r="J39" s="8"/>
      <c r="N39" s="21"/>
    </row>
    <row r="40" spans="7:14" ht="16.5" customHeight="1">
      <c r="G40" s="1"/>
      <c r="H40" s="3"/>
      <c r="I40" s="3"/>
      <c r="J40" s="3"/>
      <c r="N40" s="21"/>
    </row>
    <row r="41" spans="6:14" ht="16.5" customHeight="1">
      <c r="F41" s="3" t="s">
        <v>36</v>
      </c>
      <c r="G41" s="3"/>
      <c r="H41" s="3"/>
      <c r="I41" s="3"/>
      <c r="J41" s="3"/>
      <c r="N41" s="21"/>
    </row>
    <row r="42" spans="7:10" ht="16.5" customHeight="1">
      <c r="G42" s="3"/>
      <c r="H42" s="3"/>
      <c r="I42" s="3"/>
      <c r="J42" s="3"/>
    </row>
    <row r="43" spans="1:7" ht="16.5" customHeight="1">
      <c r="A43" s="3" t="s">
        <v>37</v>
      </c>
      <c r="B43" s="3"/>
      <c r="C43" s="3"/>
      <c r="D43" s="3"/>
      <c r="E43" s="3"/>
      <c r="F43" s="3"/>
      <c r="G43" s="3"/>
    </row>
    <row r="44" ht="16.5" customHeight="1">
      <c r="F44" s="3"/>
    </row>
    <row r="45" spans="1:6" ht="16.5" customHeight="1" thickBot="1">
      <c r="A45" s="3"/>
      <c r="B45" s="3"/>
      <c r="C45" s="3" t="s">
        <v>9</v>
      </c>
      <c r="D45" s="3"/>
      <c r="E45" s="3"/>
      <c r="F45" s="3"/>
    </row>
    <row r="46" spans="1:6" ht="16.5" customHeight="1">
      <c r="A46" s="3"/>
      <c r="B46" s="15" t="s">
        <v>38</v>
      </c>
      <c r="C46" s="25" t="s">
        <v>39</v>
      </c>
      <c r="D46" s="25" t="s">
        <v>40</v>
      </c>
      <c r="E46" s="42" t="s">
        <v>12</v>
      </c>
      <c r="F46" s="3"/>
    </row>
    <row r="47" spans="1:6" ht="16.5" customHeight="1" thickBot="1">
      <c r="A47" s="3"/>
      <c r="B47" s="28">
        <v>5</v>
      </c>
      <c r="C47" s="29">
        <v>10</v>
      </c>
      <c r="D47" s="29">
        <v>7</v>
      </c>
      <c r="E47" s="43">
        <f>LN(C47/D47)/B47</f>
        <v>0.07133498878774648</v>
      </c>
      <c r="F47" s="3"/>
    </row>
    <row r="48" spans="1:6" ht="16.5" customHeight="1">
      <c r="A48" s="3"/>
      <c r="B48"/>
      <c r="C48"/>
      <c r="D48"/>
      <c r="E48" s="41"/>
      <c r="F48" s="3"/>
    </row>
    <row r="49" spans="1:6" ht="16.5" customHeight="1">
      <c r="A49" s="3"/>
      <c r="B49"/>
      <c r="C49"/>
      <c r="D49"/>
      <c r="E49" s="41"/>
      <c r="F49" s="3"/>
    </row>
    <row r="50" spans="1:9" ht="16.5" customHeight="1">
      <c r="A50" s="3"/>
      <c r="B50" s="3"/>
      <c r="C50" s="3"/>
      <c r="D50" s="3"/>
      <c r="E50" s="3"/>
      <c r="F50" s="3"/>
      <c r="G50" s="3"/>
      <c r="H50" s="3"/>
      <c r="I50" s="3"/>
    </row>
    <row r="51" spans="1:9" ht="15" customHeight="1">
      <c r="A51" s="3" t="s">
        <v>41</v>
      </c>
      <c r="B51" s="3"/>
      <c r="C51" s="3"/>
      <c r="D51" s="3"/>
      <c r="E51" s="3"/>
      <c r="F51" s="3"/>
      <c r="G51" s="3"/>
      <c r="H51" s="3"/>
      <c r="I51" s="3"/>
    </row>
    <row r="52" spans="1:9" ht="15" customHeight="1">
      <c r="A52" s="3" t="s">
        <v>42</v>
      </c>
      <c r="B52" s="3"/>
      <c r="C52" s="3"/>
      <c r="D52" s="3"/>
      <c r="E52" s="3"/>
      <c r="F52" s="3"/>
      <c r="G52" s="3"/>
      <c r="H52" s="3"/>
      <c r="I52" s="3"/>
    </row>
    <row r="53" spans="1:9" ht="15" customHeight="1">
      <c r="A53" s="3" t="s">
        <v>43</v>
      </c>
      <c r="B53" s="3"/>
      <c r="C53" s="3"/>
      <c r="D53" s="3"/>
      <c r="E53" s="3"/>
      <c r="F53" s="3"/>
      <c r="G53" s="3"/>
      <c r="H53" s="3"/>
      <c r="I53" s="3"/>
    </row>
    <row r="54" spans="1:9" ht="15" customHeight="1">
      <c r="A54" s="3"/>
      <c r="B54" s="17"/>
      <c r="C54" s="3"/>
      <c r="D54" s="3"/>
      <c r="E54" s="3"/>
      <c r="F54" s="3"/>
      <c r="G54" s="3"/>
      <c r="H54" s="3"/>
      <c r="I54" s="3"/>
    </row>
    <row r="55" spans="1:9" ht="15" customHeight="1">
      <c r="A55" s="3"/>
      <c r="B55" s="17"/>
      <c r="C55" s="3"/>
      <c r="D55" s="3"/>
      <c r="E55" s="3"/>
      <c r="F55" s="3"/>
      <c r="G55" s="3"/>
      <c r="H55" s="3"/>
      <c r="I55" s="3"/>
    </row>
    <row r="56" spans="1:9" ht="15" customHeight="1">
      <c r="A56" s="3"/>
      <c r="B56" t="s">
        <v>44</v>
      </c>
      <c r="C56" s="3"/>
      <c r="D56" s="3"/>
      <c r="E56" s="3"/>
      <c r="F56" s="3"/>
      <c r="G56" s="3"/>
      <c r="H56" s="3"/>
      <c r="I56" s="3"/>
    </row>
    <row r="57" spans="1:9" ht="15" customHeight="1">
      <c r="A57" s="10" t="s">
        <v>45</v>
      </c>
      <c r="B57" s="3"/>
      <c r="C57" s="3"/>
      <c r="D57" s="3"/>
      <c r="E57" s="3"/>
      <c r="F57" s="3"/>
      <c r="G57" s="3"/>
      <c r="H57" s="3"/>
      <c r="I57" s="3"/>
    </row>
    <row r="58" spans="1:11" ht="15" customHeight="1">
      <c r="A58" s="3"/>
      <c r="B58" s="17"/>
      <c r="C58" s="3"/>
      <c r="D58" s="3"/>
      <c r="E58" s="3"/>
      <c r="F58" s="3"/>
      <c r="G58" s="3"/>
      <c r="H58" s="3"/>
      <c r="I58" s="3"/>
      <c r="J58" s="3"/>
      <c r="K58" s="3"/>
    </row>
    <row r="59" spans="1:11" ht="15" customHeight="1">
      <c r="A59" s="3"/>
      <c r="B59"/>
      <c r="C59"/>
      <c r="D59" s="3"/>
      <c r="E59" s="3"/>
      <c r="F59" s="3"/>
      <c r="G59" s="3"/>
      <c r="H59" s="3"/>
      <c r="I59" s="3"/>
      <c r="J59" s="3"/>
      <c r="K59" s="3"/>
    </row>
    <row r="60" spans="1:11" ht="15" customHeight="1">
      <c r="A60" s="3"/>
      <c r="B60"/>
      <c r="C60"/>
      <c r="D60" s="3"/>
      <c r="E60" s="3"/>
      <c r="F60" s="3"/>
      <c r="G60" s="3"/>
      <c r="H60" s="3"/>
      <c r="I60" s="3"/>
      <c r="J60" s="3"/>
      <c r="K60" s="3"/>
    </row>
    <row r="61" spans="1:10" ht="15" customHeight="1">
      <c r="A61" s="3" t="s">
        <v>46</v>
      </c>
      <c r="B61" s="3"/>
      <c r="C61" s="3"/>
      <c r="D61" s="3"/>
      <c r="E61" s="3"/>
      <c r="F61" s="3"/>
      <c r="G61" s="3"/>
      <c r="H61" s="3"/>
      <c r="I61" s="3"/>
      <c r="J61" s="3"/>
    </row>
    <row r="62" spans="1:10" ht="15" customHeight="1">
      <c r="A62" s="3"/>
      <c r="B62" s="3"/>
      <c r="C62" s="3"/>
      <c r="D62" s="3"/>
      <c r="E62" s="3"/>
      <c r="F62" s="3"/>
      <c r="G62" s="3"/>
      <c r="H62" s="3"/>
      <c r="I62" s="3"/>
      <c r="J62" s="3"/>
    </row>
    <row r="63" spans="1:10" ht="15" customHeight="1">
      <c r="A63" s="3"/>
      <c r="B63"/>
      <c r="C63" s="3"/>
      <c r="D63" s="3"/>
      <c r="E63" s="3"/>
      <c r="F63" s="3"/>
      <c r="G63" s="3"/>
      <c r="H63" s="3"/>
      <c r="I63" s="3"/>
      <c r="J63" s="3"/>
    </row>
    <row r="64" ht="15" customHeight="1"/>
    <row r="65" ht="15" customHeight="1"/>
    <row r="66" spans="1:10" ht="15" customHeight="1">
      <c r="A66" s="3" t="s">
        <v>47</v>
      </c>
      <c r="B66" s="3"/>
      <c r="C66" s="4"/>
      <c r="D66" s="5"/>
      <c r="E66" s="5"/>
      <c r="F66" s="5"/>
      <c r="G66" s="5"/>
      <c r="H66" s="5"/>
      <c r="I66" s="3"/>
      <c r="J66" s="3"/>
    </row>
    <row r="67" spans="1:14" ht="15" customHeight="1">
      <c r="A67" s="3" t="s">
        <v>48</v>
      </c>
      <c r="B67" s="3"/>
      <c r="C67" s="3"/>
      <c r="D67" s="3"/>
      <c r="E67" s="3"/>
      <c r="F67" s="3"/>
      <c r="G67" s="3"/>
      <c r="H67" s="3"/>
      <c r="I67" s="3"/>
      <c r="J67" s="3"/>
      <c r="K67"/>
      <c r="L67"/>
      <c r="M67"/>
      <c r="N67"/>
    </row>
    <row r="68" spans="1:14" ht="15" customHeight="1">
      <c r="A68" s="3" t="s">
        <v>49</v>
      </c>
      <c r="B68" s="3"/>
      <c r="C68" s="3"/>
      <c r="D68" s="3"/>
      <c r="E68" s="3"/>
      <c r="F68" s="3"/>
      <c r="G68" s="3"/>
      <c r="H68" s="3"/>
      <c r="I68" s="3"/>
      <c r="J68" s="3"/>
      <c r="K68"/>
      <c r="L68"/>
      <c r="M68"/>
      <c r="N68"/>
    </row>
    <row r="69" spans="1:14" ht="15" customHeight="1">
      <c r="A69" s="3"/>
      <c r="B69" s="17"/>
      <c r="C69" s="3"/>
      <c r="D69" s="3"/>
      <c r="E69" s="3"/>
      <c r="F69" s="3"/>
      <c r="G69" s="3"/>
      <c r="H69" s="3"/>
      <c r="I69" s="3"/>
      <c r="J69" s="3"/>
      <c r="K69"/>
      <c r="L69"/>
      <c r="M69"/>
      <c r="N69"/>
    </row>
    <row r="70" spans="1:14" ht="15" customHeight="1">
      <c r="A70" s="3"/>
      <c r="B70" s="17"/>
      <c r="C70" s="3"/>
      <c r="D70" s="3"/>
      <c r="E70" s="3"/>
      <c r="F70" s="3"/>
      <c r="G70" s="3"/>
      <c r="H70" s="1"/>
      <c r="I70" s="3"/>
      <c r="J70" s="3"/>
      <c r="K70"/>
      <c r="L70"/>
      <c r="M70"/>
      <c r="N70"/>
    </row>
    <row r="71" spans="2:14" ht="15" customHeight="1" thickBot="1">
      <c r="B71" s="1"/>
      <c r="D71" s="1"/>
      <c r="E71" s="3"/>
      <c r="F71" s="3"/>
      <c r="G71" s="1"/>
      <c r="H71" s="3"/>
      <c r="I71" s="3"/>
      <c r="J71" s="3"/>
      <c r="K71"/>
      <c r="L71"/>
      <c r="M71"/>
      <c r="N71"/>
    </row>
    <row r="72" spans="1:14" ht="15" customHeight="1">
      <c r="A72" s="44" t="s">
        <v>50</v>
      </c>
      <c r="B72" s="13" t="s">
        <v>51</v>
      </c>
      <c r="C72" s="13" t="s">
        <v>52</v>
      </c>
      <c r="D72" s="25" t="s">
        <v>12</v>
      </c>
      <c r="E72" s="25" t="s">
        <v>53</v>
      </c>
      <c r="F72" s="25" t="s">
        <v>54</v>
      </c>
      <c r="G72" s="25" t="s">
        <v>55</v>
      </c>
      <c r="H72" s="16" t="s">
        <v>56</v>
      </c>
      <c r="I72" s="45" t="s">
        <v>57</v>
      </c>
      <c r="J72" s="46" t="s">
        <v>58</v>
      </c>
      <c r="K72"/>
      <c r="L72"/>
      <c r="M72"/>
      <c r="N72"/>
    </row>
    <row r="73" spans="1:14" ht="15" customHeight="1" thickBot="1">
      <c r="A73" s="47">
        <v>10</v>
      </c>
      <c r="B73" s="48">
        <v>10</v>
      </c>
      <c r="C73" s="48">
        <v>16</v>
      </c>
      <c r="D73" s="48">
        <v>0.05</v>
      </c>
      <c r="E73" s="12">
        <f>SQRT(9800*C73/B73)/6.28</f>
        <v>19.939459671972646</v>
      </c>
      <c r="F73" s="48">
        <v>50</v>
      </c>
      <c r="G73" s="14">
        <f>F73/E73</f>
        <v>2.5075905176247644</v>
      </c>
      <c r="H73" s="14">
        <f>I73*6.28*F73/9800</f>
        <v>1.1877723349554743</v>
      </c>
      <c r="I73" s="12">
        <f>J73*6.28*F73</f>
        <v>37.070601536826906</v>
      </c>
      <c r="J73" s="49">
        <f>A73/C73/SQRT((1-G73^2)^2+4*D73^2*G73^2)</f>
        <v>0.11805924056314301</v>
      </c>
      <c r="K73"/>
      <c r="L73"/>
      <c r="M73"/>
      <c r="N73"/>
    </row>
    <row r="74" spans="1:10" ht="15" customHeight="1">
      <c r="A74" s="1"/>
      <c r="B74" s="1"/>
      <c r="C74" s="1"/>
      <c r="D74" s="1"/>
      <c r="E74" s="1"/>
      <c r="F74" s="1"/>
      <c r="G74" s="1"/>
      <c r="H74" s="1"/>
      <c r="I74" s="1"/>
      <c r="J74" s="1"/>
    </row>
    <row r="75" spans="1:10" ht="15" customHeight="1">
      <c r="A75" s="1" t="s">
        <v>59</v>
      </c>
      <c r="B75" s="1"/>
      <c r="C75" s="1"/>
      <c r="D75" s="1"/>
      <c r="E75" s="1"/>
      <c r="F75" s="1"/>
      <c r="G75" s="1"/>
      <c r="H75" s="1"/>
      <c r="I75" s="1"/>
      <c r="J75" s="1"/>
    </row>
    <row r="76" spans="1:10" ht="15" customHeight="1">
      <c r="A76" s="3"/>
      <c r="B76" s="3" t="s">
        <v>60</v>
      </c>
      <c r="C76" s="3"/>
      <c r="D76" s="6"/>
      <c r="E76" s="3"/>
      <c r="F76" s="3"/>
      <c r="G76" s="3"/>
      <c r="H76" s="3"/>
      <c r="I76" s="3"/>
      <c r="J76" s="3"/>
    </row>
    <row r="77" spans="1:10" ht="15" customHeight="1">
      <c r="A77" s="3" t="s">
        <v>61</v>
      </c>
      <c r="B77" s="3"/>
      <c r="C77" s="3"/>
      <c r="D77" s="6"/>
      <c r="E77" s="3"/>
      <c r="F77" s="3"/>
      <c r="G77" s="3"/>
      <c r="H77" s="3"/>
      <c r="I77" s="3"/>
      <c r="J77" s="3"/>
    </row>
    <row r="78" spans="1:14" ht="15" customHeight="1">
      <c r="A78" s="3" t="s">
        <v>62</v>
      </c>
      <c r="B78" s="3"/>
      <c r="C78" s="3"/>
      <c r="D78" s="3"/>
      <c r="E78" s="3"/>
      <c r="F78" s="3"/>
      <c r="G78" s="3"/>
      <c r="H78" s="3"/>
      <c r="I78" s="3"/>
      <c r="J78" s="3"/>
      <c r="L78" s="92" t="s">
        <v>63</v>
      </c>
      <c r="M78" s="94"/>
      <c r="N78" s="93"/>
    </row>
    <row r="79" spans="1:14" ht="15" customHeight="1">
      <c r="A79" s="3"/>
      <c r="B79" s="17"/>
      <c r="C79" s="3"/>
      <c r="D79" s="3"/>
      <c r="E79" s="3"/>
      <c r="F79" s="3"/>
      <c r="G79" s="1"/>
      <c r="H79" s="3"/>
      <c r="I79" s="3"/>
      <c r="J79" s="7"/>
      <c r="L79" s="59" t="s">
        <v>64</v>
      </c>
      <c r="M79" s="59" t="s">
        <v>65</v>
      </c>
      <c r="N79" s="59" t="s">
        <v>12</v>
      </c>
    </row>
    <row r="80" spans="1:14" ht="15" customHeight="1">
      <c r="A80" s="3" t="s">
        <v>66</v>
      </c>
      <c r="B80" s="3"/>
      <c r="C80" s="3"/>
      <c r="D80" s="6"/>
      <c r="E80" s="3"/>
      <c r="F80" s="3"/>
      <c r="G80" s="1"/>
      <c r="H80" s="3"/>
      <c r="I80" s="3"/>
      <c r="J80" s="7"/>
      <c r="L80" s="60">
        <v>0.1</v>
      </c>
      <c r="M80" s="61">
        <f>SQRT((1+4*N80^2*L80^2)/((1-L80^2)^2+4*N80^2*L80^2))</f>
        <v>1.0100999847480054</v>
      </c>
      <c r="N80" s="60">
        <f>C105</f>
        <v>0.05</v>
      </c>
    </row>
    <row r="81" spans="1:14" ht="15" customHeight="1">
      <c r="A81" s="3"/>
      <c r="B81" s="24" t="s">
        <v>67</v>
      </c>
      <c r="C81" s="3"/>
      <c r="D81" s="3"/>
      <c r="E81" s="3"/>
      <c r="F81" s="3"/>
      <c r="G81" s="1"/>
      <c r="H81" s="3"/>
      <c r="I81" s="3"/>
      <c r="J81" s="8"/>
      <c r="L81" s="60">
        <v>0.15</v>
      </c>
      <c r="M81" s="61">
        <f aca="true" t="shared" si="2" ref="M81:M102">SQRT((1+4*N81^2*L81^2)/((1-L81^2)^2+4*N81^2*L81^2))</f>
        <v>1.0230125448452758</v>
      </c>
      <c r="N81" s="60">
        <f>C105</f>
        <v>0.05</v>
      </c>
    </row>
    <row r="82" spans="1:14" ht="15" customHeight="1">
      <c r="A82" s="3" t="s">
        <v>68</v>
      </c>
      <c r="B82" s="3"/>
      <c r="C82" s="3"/>
      <c r="D82" s="3"/>
      <c r="E82" s="3"/>
      <c r="F82" s="3"/>
      <c r="G82" s="3"/>
      <c r="H82" s="3"/>
      <c r="I82" s="3"/>
      <c r="J82" s="3"/>
      <c r="L82" s="60">
        <v>0.2</v>
      </c>
      <c r="M82" s="61">
        <f t="shared" si="2"/>
        <v>1.0416489514039529</v>
      </c>
      <c r="N82" s="60">
        <f>C105</f>
        <v>0.05</v>
      </c>
    </row>
    <row r="83" spans="2:14" ht="15" customHeight="1" thickBot="1">
      <c r="B83" s="3"/>
      <c r="C83" s="3" t="s">
        <v>69</v>
      </c>
      <c r="D83" s="3"/>
      <c r="E83" s="3" t="s">
        <v>70</v>
      </c>
      <c r="F83" s="3"/>
      <c r="G83" s="3"/>
      <c r="H83" s="1"/>
      <c r="I83" s="1"/>
      <c r="J83" s="1"/>
      <c r="L83" s="60">
        <v>0.3</v>
      </c>
      <c r="M83" s="61">
        <f t="shared" si="2"/>
        <v>1.098798554316227</v>
      </c>
      <c r="N83" s="60">
        <f>C105</f>
        <v>0.05</v>
      </c>
    </row>
    <row r="84" spans="1:14" ht="15" customHeight="1">
      <c r="A84" s="3"/>
      <c r="B84" s="15" t="s">
        <v>54</v>
      </c>
      <c r="C84" s="25" t="s">
        <v>53</v>
      </c>
      <c r="D84" s="25" t="s">
        <v>55</v>
      </c>
      <c r="E84" s="25" t="s">
        <v>12</v>
      </c>
      <c r="F84" s="25" t="s">
        <v>71</v>
      </c>
      <c r="G84" s="42" t="s">
        <v>72</v>
      </c>
      <c r="H84" s="1"/>
      <c r="I84" s="1"/>
      <c r="J84" s="1"/>
      <c r="L84" s="60">
        <v>0.4</v>
      </c>
      <c r="M84" s="61">
        <f t="shared" si="2"/>
        <v>1.1900796581574618</v>
      </c>
      <c r="N84" s="60">
        <f>C105</f>
        <v>0.05</v>
      </c>
    </row>
    <row r="85" spans="1:14" ht="15" customHeight="1" thickBot="1">
      <c r="A85" s="3"/>
      <c r="B85" s="50">
        <v>30</v>
      </c>
      <c r="C85" s="51">
        <v>50</v>
      </c>
      <c r="D85" s="52">
        <f>B85/C85</f>
        <v>0.6</v>
      </c>
      <c r="E85" s="51">
        <v>0.02</v>
      </c>
      <c r="F85" s="53">
        <f>1/SQRT((1-D85^2)^2+4*E85^2*D85^2)</f>
        <v>1.561402524545595</v>
      </c>
      <c r="G85" s="32">
        <f>1/2/E85</f>
        <v>25</v>
      </c>
      <c r="H85" s="1"/>
      <c r="I85" s="1"/>
      <c r="J85" s="1"/>
      <c r="L85" s="60">
        <v>0.5</v>
      </c>
      <c r="M85" s="61">
        <f t="shared" si="2"/>
        <v>1.3320421476762065</v>
      </c>
      <c r="N85" s="60">
        <f>C105</f>
        <v>0.05</v>
      </c>
    </row>
    <row r="86" spans="1:14" ht="15" customHeight="1">
      <c r="A86" s="1"/>
      <c r="B86" s="1"/>
      <c r="C86" s="1"/>
      <c r="D86" s="1"/>
      <c r="E86" s="1"/>
      <c r="F86" s="3"/>
      <c r="G86" s="1"/>
      <c r="H86" s="3"/>
      <c r="I86" s="3"/>
      <c r="J86" s="8"/>
      <c r="L86" s="60">
        <v>0.6</v>
      </c>
      <c r="M86" s="61">
        <f t="shared" si="2"/>
        <v>1.558476183805472</v>
      </c>
      <c r="N86" s="60">
        <f>C105</f>
        <v>0.05</v>
      </c>
    </row>
    <row r="87" spans="1:14" ht="15" customHeight="1">
      <c r="A87" s="1" t="s">
        <v>73</v>
      </c>
      <c r="B87" s="1"/>
      <c r="C87" s="1"/>
      <c r="D87" s="1"/>
      <c r="E87" s="1"/>
      <c r="F87" s="3"/>
      <c r="G87" s="3"/>
      <c r="H87" s="3"/>
      <c r="I87" s="3"/>
      <c r="J87" s="3"/>
      <c r="L87" s="60">
        <v>0.7</v>
      </c>
      <c r="M87" s="61">
        <f t="shared" si="2"/>
        <v>1.9473252095369464</v>
      </c>
      <c r="N87" s="60">
        <f>C105</f>
        <v>0.05</v>
      </c>
    </row>
    <row r="88" spans="1:14" ht="15" customHeight="1">
      <c r="A88" s="3"/>
      <c r="B88" s="3"/>
      <c r="C88" s="3"/>
      <c r="D88" s="3"/>
      <c r="E88" s="3"/>
      <c r="F88" s="3"/>
      <c r="G88" s="3"/>
      <c r="H88" s="3"/>
      <c r="I88" s="3"/>
      <c r="J88" s="3"/>
      <c r="L88" s="60">
        <v>0.8</v>
      </c>
      <c r="M88" s="61">
        <f t="shared" si="2"/>
        <v>2.7202941017470894</v>
      </c>
      <c r="N88" s="60">
        <f>C105</f>
        <v>0.05</v>
      </c>
    </row>
    <row r="89" spans="1:14" ht="15" customHeight="1">
      <c r="A89" s="3"/>
      <c r="B89" s="3"/>
      <c r="C89" s="3"/>
      <c r="D89" s="3"/>
      <c r="E89" s="3"/>
      <c r="F89" s="3"/>
      <c r="G89" s="3"/>
      <c r="H89" s="3"/>
      <c r="I89" s="3"/>
      <c r="J89" s="3"/>
      <c r="L89" s="60">
        <v>0.9</v>
      </c>
      <c r="M89" s="61">
        <f t="shared" si="2"/>
        <v>4.775739974882669</v>
      </c>
      <c r="N89" s="60">
        <f>C105</f>
        <v>0.05</v>
      </c>
    </row>
    <row r="90" spans="1:14" ht="15" customHeight="1">
      <c r="A90" s="3" t="s">
        <v>74</v>
      </c>
      <c r="B90" s="3"/>
      <c r="C90" s="3"/>
      <c r="D90" s="3"/>
      <c r="E90" s="3"/>
      <c r="F90" s="3"/>
      <c r="G90" s="3"/>
      <c r="H90" s="3"/>
      <c r="I90" s="3"/>
      <c r="J90" s="3"/>
      <c r="L90" s="60">
        <v>0.95</v>
      </c>
      <c r="M90" s="61">
        <f t="shared" si="2"/>
        <v>7.37901861245572</v>
      </c>
      <c r="N90" s="60">
        <f>C105</f>
        <v>0.05</v>
      </c>
    </row>
    <row r="91" spans="1:14" ht="15" customHeight="1" thickBot="1">
      <c r="A91" s="1"/>
      <c r="B91" s="1"/>
      <c r="C91" s="3"/>
      <c r="D91" s="3"/>
      <c r="E91" s="3"/>
      <c r="F91" s="3"/>
      <c r="G91" s="3"/>
      <c r="H91" s="3"/>
      <c r="I91" s="3"/>
      <c r="J91" s="3"/>
      <c r="L91" s="60">
        <v>0.98</v>
      </c>
      <c r="M91" s="61">
        <f t="shared" si="2"/>
        <v>9.506200235837618</v>
      </c>
      <c r="N91" s="60">
        <f>C105</f>
        <v>0.05</v>
      </c>
    </row>
    <row r="92" spans="1:14" ht="15" customHeight="1">
      <c r="A92" s="1"/>
      <c r="B92" s="54" t="s">
        <v>65</v>
      </c>
      <c r="C92" s="55" t="s">
        <v>72</v>
      </c>
      <c r="D92" s="1"/>
      <c r="E92" s="3"/>
      <c r="F92" s="3"/>
      <c r="G92" s="3"/>
      <c r="H92" s="3"/>
      <c r="I92" s="3"/>
      <c r="J92" s="3"/>
      <c r="L92" s="60">
        <v>1</v>
      </c>
      <c r="M92" s="61">
        <f t="shared" si="2"/>
        <v>10.04987562112089</v>
      </c>
      <c r="N92" s="60">
        <f>C105</f>
        <v>0.05</v>
      </c>
    </row>
    <row r="93" spans="1:14" ht="15" customHeight="1" thickBot="1">
      <c r="A93" s="1"/>
      <c r="B93" s="56">
        <f>SQRT(1+4*E85^2*D85^2)*F85</f>
        <v>1.5618521437368211</v>
      </c>
      <c r="C93" s="57">
        <f>SQRT(1+4*E85^2)*G85</f>
        <v>25.01999200639361</v>
      </c>
      <c r="D93" s="1"/>
      <c r="E93" s="3"/>
      <c r="F93" s="3"/>
      <c r="G93" s="3"/>
      <c r="H93" s="3"/>
      <c r="I93" s="3"/>
      <c r="J93" s="3"/>
      <c r="L93" s="60">
        <v>1.1</v>
      </c>
      <c r="M93" s="61">
        <f t="shared" si="2"/>
        <v>4.243689055191603</v>
      </c>
      <c r="N93" s="60">
        <f>C105</f>
        <v>0.05</v>
      </c>
    </row>
    <row r="94" spans="1:14" ht="15" customHeight="1">
      <c r="A94" s="1"/>
      <c r="B94" s="1"/>
      <c r="C94" s="1"/>
      <c r="D94" s="1"/>
      <c r="E94" s="1"/>
      <c r="F94" s="3"/>
      <c r="G94" s="3"/>
      <c r="H94" s="3"/>
      <c r="I94" s="3"/>
      <c r="J94" s="3"/>
      <c r="L94" s="60">
        <v>1.2</v>
      </c>
      <c r="M94" s="61">
        <f t="shared" si="2"/>
        <v>2.2083756648095627</v>
      </c>
      <c r="N94" s="60">
        <f>C105</f>
        <v>0.05</v>
      </c>
    </row>
    <row r="95" spans="1:14" ht="15" customHeight="1">
      <c r="A95" s="3" t="s">
        <v>75</v>
      </c>
      <c r="B95" s="3"/>
      <c r="C95" s="3"/>
      <c r="D95" s="3"/>
      <c r="E95" s="3"/>
      <c r="F95" s="3"/>
      <c r="G95" s="3"/>
      <c r="H95" s="3"/>
      <c r="I95" s="3"/>
      <c r="J95" s="3"/>
      <c r="L95" s="60">
        <v>1.4</v>
      </c>
      <c r="M95" s="61">
        <f t="shared" si="2"/>
        <v>1.0408159864030058</v>
      </c>
      <c r="N95" s="60">
        <f>C105</f>
        <v>0.05</v>
      </c>
    </row>
    <row r="96" spans="1:14" ht="15" customHeight="1">
      <c r="A96" s="3" t="s">
        <v>76</v>
      </c>
      <c r="B96" s="3"/>
      <c r="C96" s="3"/>
      <c r="D96" s="3"/>
      <c r="E96" s="3"/>
      <c r="F96" s="3"/>
      <c r="G96" s="3"/>
      <c r="H96" s="3"/>
      <c r="I96" s="3"/>
      <c r="J96" s="3"/>
      <c r="L96" s="60">
        <v>1.7</v>
      </c>
      <c r="M96" s="61">
        <f t="shared" si="2"/>
        <v>0.5345336165015541</v>
      </c>
      <c r="N96" s="60">
        <f>C105</f>
        <v>0.05</v>
      </c>
    </row>
    <row r="97" spans="1:14" ht="15" customHeight="1">
      <c r="A97" s="3" t="s">
        <v>77</v>
      </c>
      <c r="B97" s="3"/>
      <c r="C97" s="3"/>
      <c r="D97" s="3"/>
      <c r="E97" s="3"/>
      <c r="F97" s="3"/>
      <c r="G97" s="3"/>
      <c r="H97" s="3"/>
      <c r="I97" s="3"/>
      <c r="J97" s="3"/>
      <c r="L97" s="60">
        <v>2.2</v>
      </c>
      <c r="M97" s="61">
        <f t="shared" si="2"/>
        <v>0.2662077525681323</v>
      </c>
      <c r="N97" s="60">
        <f>C105</f>
        <v>0.05</v>
      </c>
    </row>
    <row r="98" spans="1:14" ht="15" customHeight="1">
      <c r="A98" s="3" t="s">
        <v>78</v>
      </c>
      <c r="B98" s="3"/>
      <c r="C98" s="3"/>
      <c r="D98" s="3"/>
      <c r="E98" s="3"/>
      <c r="F98" s="3"/>
      <c r="G98" s="3"/>
      <c r="H98" s="3"/>
      <c r="I98" s="3"/>
      <c r="J98" s="3"/>
      <c r="L98" s="60">
        <v>3</v>
      </c>
      <c r="M98" s="61">
        <f t="shared" si="2"/>
        <v>0.1304121675203419</v>
      </c>
      <c r="N98" s="60">
        <f>C105</f>
        <v>0.05</v>
      </c>
    </row>
    <row r="99" spans="1:14" ht="15" customHeight="1">
      <c r="A99" s="3" t="s">
        <v>79</v>
      </c>
      <c r="B99" s="3"/>
      <c r="C99" s="3"/>
      <c r="D99" s="3"/>
      <c r="E99" s="3"/>
      <c r="F99" s="3"/>
      <c r="G99" s="3"/>
      <c r="H99" s="3"/>
      <c r="I99" s="3"/>
      <c r="J99" s="3"/>
      <c r="L99" s="60">
        <v>4</v>
      </c>
      <c r="M99" s="61">
        <f t="shared" si="2"/>
        <v>0.07177668136602376</v>
      </c>
      <c r="N99" s="60">
        <f>C105</f>
        <v>0.05</v>
      </c>
    </row>
    <row r="100" spans="1:14" ht="15" customHeight="1">
      <c r="A100" s="3" t="s">
        <v>80</v>
      </c>
      <c r="B100" s="3"/>
      <c r="C100" s="3"/>
      <c r="D100" s="3"/>
      <c r="E100" s="3"/>
      <c r="F100" s="3"/>
      <c r="G100" s="3"/>
      <c r="H100" s="3"/>
      <c r="I100" s="3"/>
      <c r="J100" s="3"/>
      <c r="L100" s="60">
        <v>5</v>
      </c>
      <c r="M100" s="61">
        <f t="shared" si="2"/>
        <v>0.04657464328326223</v>
      </c>
      <c r="N100" s="60">
        <f>C105</f>
        <v>0.05</v>
      </c>
    </row>
    <row r="101" spans="1:14" ht="15" customHeight="1">
      <c r="A101" s="3" t="s">
        <v>81</v>
      </c>
      <c r="B101" s="3"/>
      <c r="C101" s="3"/>
      <c r="D101" s="3"/>
      <c r="E101" s="3"/>
      <c r="F101" s="3"/>
      <c r="G101" s="3"/>
      <c r="H101" s="3"/>
      <c r="I101" s="3"/>
      <c r="J101" s="3"/>
      <c r="L101" s="60">
        <v>7</v>
      </c>
      <c r="M101" s="61">
        <f t="shared" si="2"/>
        <v>0.02542762045125988</v>
      </c>
      <c r="N101" s="60">
        <f>C105</f>
        <v>0.05</v>
      </c>
    </row>
    <row r="102" spans="1:14" ht="15" customHeight="1">
      <c r="A102" s="3" t="s">
        <v>82</v>
      </c>
      <c r="B102" s="3"/>
      <c r="C102" s="3"/>
      <c r="D102" s="3"/>
      <c r="E102" s="3"/>
      <c r="F102" s="3"/>
      <c r="G102" s="3"/>
      <c r="H102" s="3"/>
      <c r="I102" s="3"/>
      <c r="J102" s="3"/>
      <c r="L102" s="60">
        <v>10</v>
      </c>
      <c r="M102" s="61">
        <f t="shared" si="2"/>
        <v>0.014284256782850143</v>
      </c>
      <c r="N102" s="60">
        <f>C105</f>
        <v>0.05</v>
      </c>
    </row>
    <row r="103" spans="1:10" ht="15" customHeight="1">
      <c r="A103" s="3" t="s">
        <v>83</v>
      </c>
      <c r="B103" s="3"/>
      <c r="C103" s="3"/>
      <c r="D103" s="3"/>
      <c r="E103" s="3"/>
      <c r="F103" s="3"/>
      <c r="G103" s="3"/>
      <c r="H103" s="3"/>
      <c r="I103" s="3"/>
      <c r="J103" s="3"/>
    </row>
    <row r="104" spans="1:10" ht="15" customHeight="1">
      <c r="A104" s="3"/>
      <c r="B104" s="3"/>
      <c r="C104" s="18" t="s">
        <v>12</v>
      </c>
      <c r="D104" s="3"/>
      <c r="E104" s="3"/>
      <c r="F104" s="3"/>
      <c r="G104" s="3"/>
      <c r="H104" s="3"/>
      <c r="I104" s="3"/>
      <c r="J104" s="3"/>
    </row>
    <row r="105" spans="1:10" ht="15" customHeight="1">
      <c r="A105" s="3"/>
      <c r="C105" s="19">
        <v>0.05</v>
      </c>
      <c r="D105" s="3"/>
      <c r="E105" s="3"/>
      <c r="F105" s="3"/>
      <c r="G105" s="3"/>
      <c r="H105" s="3"/>
      <c r="I105" s="3"/>
      <c r="J105" s="3"/>
    </row>
    <row r="106" spans="1:10" ht="15" customHeight="1">
      <c r="A106" s="3"/>
      <c r="C106" s="3"/>
      <c r="D106" s="3"/>
      <c r="E106" s="3"/>
      <c r="F106" s="3"/>
      <c r="G106" s="3"/>
      <c r="H106" s="3"/>
      <c r="I106" s="3"/>
      <c r="J106" s="3"/>
    </row>
    <row r="107" spans="1:10" ht="15" customHeight="1">
      <c r="A107" s="3"/>
      <c r="B107" s="1"/>
      <c r="C107" s="3"/>
      <c r="D107" s="3"/>
      <c r="E107" s="3"/>
      <c r="F107" s="3"/>
      <c r="G107" s="3"/>
      <c r="H107" s="3"/>
      <c r="I107" s="3"/>
      <c r="J107" s="3"/>
    </row>
  </sheetData>
  <printOptions/>
  <pageMargins left="0.7874015748031497" right="0.5" top="0.53" bottom="0.3937007874015748" header="0.37" footer="0.5118110236220472"/>
  <pageSetup horizontalDpi="360" verticalDpi="360" orientation="portrait" paperSize="9" r:id="rId14"/>
  <headerFooter alignWithMargins="0">
    <oddFooter>&amp;R&amp;F&amp;A</oddFooter>
  </headerFooter>
  <drawing r:id="rId13"/>
  <legacyDrawing r:id="rId12"/>
  <oleObjects>
    <oleObject progId="Equation.2" shapeId="558917" r:id="rId1"/>
    <oleObject progId="Equation.2" shapeId="558918" r:id="rId2"/>
    <oleObject progId="Equation.2" shapeId="558919" r:id="rId3"/>
    <oleObject progId="Equation.2" shapeId="558920" r:id="rId4"/>
    <oleObject progId="Equation.2" shapeId="558922" r:id="rId5"/>
    <oleObject progId="Equation.2" shapeId="558923" r:id="rId6"/>
    <oleObject progId="Equation.2" shapeId="558924" r:id="rId7"/>
    <oleObject progId="Equation.2" shapeId="604424" r:id="rId8"/>
    <oleObject progId="Equation.2" shapeId="604427" r:id="rId9"/>
    <oleObject progId="Equation.2" shapeId="604428" r:id="rId10"/>
    <oleObject progId="Equation.3" shapeId="1643851" r:id="rId11"/>
  </oleObjects>
</worksheet>
</file>

<file path=xl/worksheets/sheet2.xml><?xml version="1.0" encoding="utf-8"?>
<worksheet xmlns="http://schemas.openxmlformats.org/spreadsheetml/2006/main" xmlns:r="http://schemas.openxmlformats.org/officeDocument/2006/relationships">
  <sheetPr codeName="Sheet2"/>
  <dimension ref="A1:N163"/>
  <sheetViews>
    <sheetView workbookViewId="0" topLeftCell="A1">
      <selection activeCell="O34" sqref="O34"/>
    </sheetView>
  </sheetViews>
  <sheetFormatPr defaultColWidth="9.00390625" defaultRowHeight="13.5"/>
  <cols>
    <col min="1" max="1" width="5.375" style="64" customWidth="1"/>
    <col min="2" max="2" width="9.75390625" style="64" customWidth="1"/>
    <col min="3" max="3" width="10.625" style="64" customWidth="1"/>
    <col min="4" max="5" width="9.875" style="64" customWidth="1"/>
    <col min="6" max="7" width="8.875" style="64" customWidth="1"/>
    <col min="8" max="9" width="7.125" style="64" customWidth="1"/>
    <col min="10" max="16384" width="8.875" style="64" customWidth="1"/>
  </cols>
  <sheetData>
    <row r="1" spans="1:14" ht="24.75" customHeight="1">
      <c r="A1" s="88" t="s">
        <v>120</v>
      </c>
      <c r="B1" s="62"/>
      <c r="C1" s="62"/>
      <c r="D1" s="62"/>
      <c r="E1" s="62"/>
      <c r="F1" s="62"/>
      <c r="G1" s="62"/>
      <c r="H1" s="62"/>
      <c r="I1" s="62"/>
      <c r="J1" s="63"/>
      <c r="K1" s="63"/>
      <c r="M1" s="65" t="s">
        <v>84</v>
      </c>
      <c r="N1" s="65"/>
    </row>
    <row r="2" spans="1:13" ht="16.5" customHeight="1">
      <c r="A2" s="66"/>
      <c r="B2" s="66" t="s">
        <v>85</v>
      </c>
      <c r="C2" s="66"/>
      <c r="D2" s="66"/>
      <c r="F2" s="66"/>
      <c r="G2" s="66"/>
      <c r="H2" s="66"/>
      <c r="I2" s="66"/>
      <c r="L2" s="64">
        <v>0.001</v>
      </c>
      <c r="M2" s="64">
        <v>0.00133773515529688</v>
      </c>
    </row>
    <row r="3" spans="1:13" ht="16.5" customHeight="1">
      <c r="A3" s="66"/>
      <c r="B3" s="67" t="s">
        <v>86</v>
      </c>
      <c r="C3" s="66"/>
      <c r="D3" s="66"/>
      <c r="E3" s="66"/>
      <c r="F3" s="66"/>
      <c r="G3" s="66"/>
      <c r="H3" s="66"/>
      <c r="I3" s="66"/>
      <c r="L3" s="64">
        <f aca="true" t="shared" si="0" ref="L3:L34">L2+0.001</f>
        <v>0.002</v>
      </c>
      <c r="M3" s="64">
        <v>0.000897082512634531</v>
      </c>
    </row>
    <row r="4" spans="1:13" ht="16.5" customHeight="1">
      <c r="A4" s="66"/>
      <c r="B4" s="65" t="s">
        <v>87</v>
      </c>
      <c r="C4"/>
      <c r="D4"/>
      <c r="E4"/>
      <c r="F4"/>
      <c r="G4"/>
      <c r="H4"/>
      <c r="I4"/>
      <c r="J4"/>
      <c r="K4"/>
      <c r="L4" s="64">
        <f t="shared" si="0"/>
        <v>0.003</v>
      </c>
      <c r="M4" s="64">
        <v>0.000457702908258503</v>
      </c>
    </row>
    <row r="5" spans="1:13" ht="21" customHeight="1">
      <c r="A5" s="66"/>
      <c r="B5" s="65" t="s">
        <v>88</v>
      </c>
      <c r="C5"/>
      <c r="D5"/>
      <c r="E5"/>
      <c r="F5"/>
      <c r="G5"/>
      <c r="H5"/>
      <c r="I5"/>
      <c r="J5"/>
      <c r="K5"/>
      <c r="L5" s="64">
        <f t="shared" si="0"/>
        <v>0.004</v>
      </c>
      <c r="M5" s="64">
        <v>-0.000126154860929391</v>
      </c>
    </row>
    <row r="6" spans="1:13" ht="33.75" customHeight="1">
      <c r="A6" s="66"/>
      <c r="C6"/>
      <c r="D6"/>
      <c r="E6"/>
      <c r="F6"/>
      <c r="G6"/>
      <c r="H6"/>
      <c r="I6" s="68" t="s">
        <v>89</v>
      </c>
      <c r="J6"/>
      <c r="K6"/>
      <c r="L6" s="64">
        <f t="shared" si="0"/>
        <v>0.005</v>
      </c>
      <c r="M6" s="64">
        <v>-0.000600791133839177</v>
      </c>
    </row>
    <row r="7" spans="1:13" ht="18" customHeight="1">
      <c r="A7" s="66"/>
      <c r="B7" s="65" t="s">
        <v>90</v>
      </c>
      <c r="C7"/>
      <c r="D7"/>
      <c r="E7"/>
      <c r="F7"/>
      <c r="G7"/>
      <c r="H7"/>
      <c r="I7"/>
      <c r="J7"/>
      <c r="K7"/>
      <c r="L7" s="64">
        <f t="shared" si="0"/>
        <v>0.006</v>
      </c>
      <c r="M7" s="64">
        <v>-0.00112350322168281</v>
      </c>
    </row>
    <row r="8" spans="1:13" ht="18" customHeight="1">
      <c r="A8" s="66"/>
      <c r="B8" s="65" t="s">
        <v>91</v>
      </c>
      <c r="C8"/>
      <c r="D8"/>
      <c r="E8"/>
      <c r="F8"/>
      <c r="G8"/>
      <c r="H8"/>
      <c r="I8"/>
      <c r="J8"/>
      <c r="K8"/>
      <c r="L8" s="64">
        <f t="shared" si="0"/>
        <v>0.007</v>
      </c>
      <c r="M8" s="64">
        <v>-0.00146710138422752</v>
      </c>
    </row>
    <row r="9" spans="1:13" ht="18" customHeight="1">
      <c r="A9" s="66"/>
      <c r="B9" s="65" t="s">
        <v>92</v>
      </c>
      <c r="C9"/>
      <c r="D9"/>
      <c r="E9"/>
      <c r="F9"/>
      <c r="G9"/>
      <c r="H9"/>
      <c r="I9"/>
      <c r="J9"/>
      <c r="K9"/>
      <c r="L9" s="64">
        <f t="shared" si="0"/>
        <v>0.008</v>
      </c>
      <c r="M9" s="64">
        <v>-0.00174542622228158</v>
      </c>
    </row>
    <row r="10" spans="1:13" ht="18.75" customHeight="1">
      <c r="A10" s="66"/>
      <c r="B10" s="65" t="s">
        <v>93</v>
      </c>
      <c r="C10"/>
      <c r="D10"/>
      <c r="F10"/>
      <c r="G10"/>
      <c r="H10"/>
      <c r="I10"/>
      <c r="J10"/>
      <c r="K10"/>
      <c r="L10" s="64">
        <f t="shared" si="0"/>
        <v>0.009000000000000001</v>
      </c>
      <c r="M10" s="64">
        <v>-0.00183751007251652</v>
      </c>
    </row>
    <row r="11" spans="1:13" ht="16.5" customHeight="1">
      <c r="A11" s="66"/>
      <c r="E11" s="69" t="s">
        <v>94</v>
      </c>
      <c r="J11" s="70"/>
      <c r="K11" s="70"/>
      <c r="L11" s="64">
        <f t="shared" si="0"/>
        <v>0.010000000000000002</v>
      </c>
      <c r="M11" s="64">
        <v>-0.00177389076788</v>
      </c>
    </row>
    <row r="12" spans="1:13" ht="16.5" customHeight="1">
      <c r="A12" s="66"/>
      <c r="C12" s="71" t="s">
        <v>95</v>
      </c>
      <c r="D12" s="72">
        <v>16</v>
      </c>
      <c r="E12" s="71" t="s">
        <v>96</v>
      </c>
      <c r="F12" s="73" t="s">
        <v>97</v>
      </c>
      <c r="G12" s="74"/>
      <c r="H12" s="74"/>
      <c r="I12" s="75"/>
      <c r="J12" s="70"/>
      <c r="K12" s="70"/>
      <c r="L12" s="64">
        <f t="shared" si="0"/>
        <v>0.011000000000000003</v>
      </c>
      <c r="M12" s="64">
        <v>-0.00158226195742987</v>
      </c>
    </row>
    <row r="13" spans="1:13" ht="16.5" customHeight="1">
      <c r="A13" s="66"/>
      <c r="B13" s="66"/>
      <c r="C13" s="71" t="s">
        <v>98</v>
      </c>
      <c r="D13" s="72">
        <v>48</v>
      </c>
      <c r="E13" s="71" t="s">
        <v>96</v>
      </c>
      <c r="F13" s="73" t="s">
        <v>99</v>
      </c>
      <c r="G13" s="74"/>
      <c r="H13" s="74"/>
      <c r="I13" s="75"/>
      <c r="J13" s="70"/>
      <c r="K13" s="70"/>
      <c r="L13" s="64">
        <f t="shared" si="0"/>
        <v>0.012000000000000004</v>
      </c>
      <c r="M13" s="64">
        <v>-0.00119921026616193</v>
      </c>
    </row>
    <row r="14" spans="1:13" ht="16.5" customHeight="1">
      <c r="A14" s="66"/>
      <c r="B14" s="66"/>
      <c r="C14" s="71" t="s">
        <v>12</v>
      </c>
      <c r="D14" s="76">
        <v>0.05</v>
      </c>
      <c r="E14" s="71"/>
      <c r="F14" s="73" t="s">
        <v>100</v>
      </c>
      <c r="G14" s="74"/>
      <c r="H14" s="74"/>
      <c r="I14" s="75"/>
      <c r="J14" s="70"/>
      <c r="K14" s="70"/>
      <c r="L14" s="64">
        <f t="shared" si="0"/>
        <v>0.013000000000000005</v>
      </c>
      <c r="M14" s="64">
        <v>-0.000791298311696394</v>
      </c>
    </row>
    <row r="15" spans="1:13" ht="16.5" customHeight="1">
      <c r="A15" s="66"/>
      <c r="B15" s="66"/>
      <c r="C15" s="71" t="s">
        <v>101</v>
      </c>
      <c r="D15" s="77">
        <v>143</v>
      </c>
      <c r="E15" s="71"/>
      <c r="F15" s="73" t="s">
        <v>102</v>
      </c>
      <c r="G15" s="74"/>
      <c r="H15" s="74"/>
      <c r="I15" s="75"/>
      <c r="J15" s="70"/>
      <c r="K15" s="70"/>
      <c r="L15" s="64">
        <f t="shared" si="0"/>
        <v>0.014000000000000005</v>
      </c>
      <c r="M15" s="64">
        <v>-0.000223463914123244</v>
      </c>
    </row>
    <row r="16" spans="1:13" ht="16.5" customHeight="1">
      <c r="A16" s="66"/>
      <c r="B16" s="66"/>
      <c r="C16" s="71" t="s">
        <v>103</v>
      </c>
      <c r="D16" s="77">
        <v>9060</v>
      </c>
      <c r="E16" s="78"/>
      <c r="F16" s="73" t="s">
        <v>104</v>
      </c>
      <c r="G16" s="79"/>
      <c r="H16" s="79"/>
      <c r="I16" s="80"/>
      <c r="J16" s="81"/>
      <c r="K16" s="81"/>
      <c r="L16" s="64">
        <f t="shared" si="0"/>
        <v>0.015000000000000006</v>
      </c>
      <c r="M16" s="64">
        <v>0.00025743515058223</v>
      </c>
    </row>
    <row r="17" spans="1:13" ht="16.5" customHeight="1">
      <c r="A17" s="66"/>
      <c r="B17" s="66"/>
      <c r="C17" s="71" t="s">
        <v>105</v>
      </c>
      <c r="D17" s="82">
        <v>0.00478474283923342</v>
      </c>
      <c r="E17" s="71"/>
      <c r="F17" s="73" t="s">
        <v>106</v>
      </c>
      <c r="G17" s="74"/>
      <c r="H17" s="74"/>
      <c r="I17" s="75"/>
      <c r="J17"/>
      <c r="K17"/>
      <c r="L17" s="64">
        <f t="shared" si="0"/>
        <v>0.016000000000000007</v>
      </c>
      <c r="M17" s="64">
        <v>0.00081071445752127</v>
      </c>
    </row>
    <row r="18" spans="1:13" ht="16.5" customHeight="1">
      <c r="A18" s="66"/>
      <c r="B18" s="66"/>
      <c r="C18"/>
      <c r="D18"/>
      <c r="E18"/>
      <c r="F18"/>
      <c r="G18"/>
      <c r="H18"/>
      <c r="I18"/>
      <c r="J18"/>
      <c r="K18"/>
      <c r="L18" s="64">
        <f t="shared" si="0"/>
        <v>0.017000000000000008</v>
      </c>
      <c r="M18" s="64">
        <v>0.00119593368318989</v>
      </c>
    </row>
    <row r="19" spans="1:13" ht="16.5" customHeight="1">
      <c r="A19" s="66"/>
      <c r="B19" s="67" t="s">
        <v>107</v>
      </c>
      <c r="C19"/>
      <c r="D19"/>
      <c r="E19"/>
      <c r="F19"/>
      <c r="G19"/>
      <c r="H19"/>
      <c r="I19"/>
      <c r="J19"/>
      <c r="K19"/>
      <c r="L19" s="64">
        <f t="shared" si="0"/>
        <v>0.01800000000000001</v>
      </c>
      <c r="M19" s="64">
        <v>0.00154087206875243</v>
      </c>
    </row>
    <row r="20" spans="1:13" ht="16.5" customHeight="1">
      <c r="A20" s="66"/>
      <c r="B20" s="67" t="s">
        <v>108</v>
      </c>
      <c r="C20"/>
      <c r="D20"/>
      <c r="E20"/>
      <c r="F20"/>
      <c r="G20"/>
      <c r="H20"/>
      <c r="I20"/>
      <c r="J20"/>
      <c r="K20"/>
      <c r="L20" s="64">
        <f t="shared" si="0"/>
        <v>0.01900000000000001</v>
      </c>
      <c r="M20" s="64">
        <v>0.00169580075968163</v>
      </c>
    </row>
    <row r="21" spans="1:13" ht="16.5" customHeight="1">
      <c r="A21" s="66"/>
      <c r="B21" s="67" t="s">
        <v>109</v>
      </c>
      <c r="C21"/>
      <c r="D21"/>
      <c r="E21"/>
      <c r="F21"/>
      <c r="G21"/>
      <c r="H21"/>
      <c r="I21"/>
      <c r="J21"/>
      <c r="K21"/>
      <c r="L21" s="64">
        <f t="shared" si="0"/>
        <v>0.02000000000000001</v>
      </c>
      <c r="M21" s="64">
        <v>0.00171243102114568</v>
      </c>
    </row>
    <row r="22" spans="1:13" ht="16.5" customHeight="1">
      <c r="A22" s="66"/>
      <c r="B22" s="67" t="s">
        <v>110</v>
      </c>
      <c r="C22"/>
      <c r="D22"/>
      <c r="E22"/>
      <c r="F22"/>
      <c r="G22"/>
      <c r="H22"/>
      <c r="I22"/>
      <c r="J22"/>
      <c r="K22"/>
      <c r="L22" s="64">
        <f t="shared" si="0"/>
        <v>0.02100000000000001</v>
      </c>
      <c r="M22" s="64">
        <v>0.00158392214800986</v>
      </c>
    </row>
    <row r="23" spans="1:13" ht="16.5" customHeight="1">
      <c r="A23" s="66"/>
      <c r="B23" s="66"/>
      <c r="C23"/>
      <c r="D23" s="83" t="s">
        <v>111</v>
      </c>
      <c r="E23"/>
      <c r="F23"/>
      <c r="G23"/>
      <c r="H23"/>
      <c r="I23"/>
      <c r="J23"/>
      <c r="K23"/>
      <c r="L23" s="64">
        <f t="shared" si="0"/>
        <v>0.022000000000000013</v>
      </c>
      <c r="M23" s="64">
        <v>0.00126832165017444</v>
      </c>
    </row>
    <row r="24" spans="1:13" ht="16.5" customHeight="1">
      <c r="A24" s="66"/>
      <c r="B24" s="66"/>
      <c r="C24"/>
      <c r="E24"/>
      <c r="F24"/>
      <c r="G24"/>
      <c r="H24">
        <v>9010</v>
      </c>
      <c r="I24"/>
      <c r="J24"/>
      <c r="K24"/>
      <c r="L24" s="64">
        <f t="shared" si="0"/>
        <v>0.023000000000000013</v>
      </c>
      <c r="M24" s="64">
        <v>0.000903366640262037</v>
      </c>
    </row>
    <row r="25" spans="2:13" ht="16.5" customHeight="1">
      <c r="B25" s="65" t="s">
        <v>112</v>
      </c>
      <c r="C25"/>
      <c r="D25"/>
      <c r="E25"/>
      <c r="F25"/>
      <c r="G25"/>
      <c r="H25"/>
      <c r="I25"/>
      <c r="J25"/>
      <c r="K25"/>
      <c r="L25" s="64">
        <f t="shared" si="0"/>
        <v>0.024000000000000014</v>
      </c>
      <c r="M25" s="64">
        <v>0.000368957347234383</v>
      </c>
    </row>
    <row r="26" spans="2:13" ht="16.5" customHeight="1">
      <c r="B26" s="65" t="s">
        <v>113</v>
      </c>
      <c r="E26"/>
      <c r="F26"/>
      <c r="G26"/>
      <c r="H26"/>
      <c r="I26"/>
      <c r="J26"/>
      <c r="K26"/>
      <c r="L26" s="64">
        <f t="shared" si="0"/>
        <v>0.025000000000000015</v>
      </c>
      <c r="M26" s="64">
        <v>-0.000101953506364572</v>
      </c>
    </row>
    <row r="27" spans="2:13" ht="16.5" customHeight="1">
      <c r="B27" s="65" t="s">
        <v>114</v>
      </c>
      <c r="C27"/>
      <c r="D27"/>
      <c r="E27"/>
      <c r="F27"/>
      <c r="G27"/>
      <c r="H27"/>
      <c r="I27"/>
      <c r="J27"/>
      <c r="K27"/>
      <c r="L27" s="64">
        <f t="shared" si="0"/>
        <v>0.026000000000000016</v>
      </c>
      <c r="M27" s="64">
        <v>-0.000664485775258595</v>
      </c>
    </row>
    <row r="28" spans="2:13" ht="16.5" customHeight="1">
      <c r="B28" s="65" t="s">
        <v>115</v>
      </c>
      <c r="C28"/>
      <c r="D28"/>
      <c r="E28"/>
      <c r="F28"/>
      <c r="G28"/>
      <c r="H28"/>
      <c r="I28"/>
      <c r="J28"/>
      <c r="K28"/>
      <c r="L28" s="64">
        <f t="shared" si="0"/>
        <v>0.027000000000000017</v>
      </c>
      <c r="M28" s="64">
        <v>-0.00107344740350536</v>
      </c>
    </row>
    <row r="29" spans="12:13" ht="16.5" customHeight="1">
      <c r="L29" s="64">
        <f t="shared" si="0"/>
        <v>0.028000000000000018</v>
      </c>
      <c r="M29" s="64">
        <v>-0.00146347881000785</v>
      </c>
    </row>
    <row r="30" spans="3:13" ht="16.5" customHeight="1">
      <c r="C30"/>
      <c r="D30"/>
      <c r="E30"/>
      <c r="L30" s="64">
        <f t="shared" si="0"/>
        <v>0.02900000000000002</v>
      </c>
      <c r="M30" s="64">
        <v>-0.00166444820631612</v>
      </c>
    </row>
    <row r="31" spans="12:13" ht="16.5" customHeight="1">
      <c r="L31" s="64">
        <f t="shared" si="0"/>
        <v>0.03000000000000002</v>
      </c>
      <c r="M31" s="64">
        <v>-0.00174224580899515</v>
      </c>
    </row>
    <row r="32" spans="12:13" ht="16.5" customHeight="1">
      <c r="L32" s="64">
        <f t="shared" si="0"/>
        <v>0.03100000000000002</v>
      </c>
      <c r="M32" s="64">
        <v>-0.00166260829223645</v>
      </c>
    </row>
    <row r="33" spans="12:13" ht="16.5" customHeight="1">
      <c r="L33" s="64">
        <f t="shared" si="0"/>
        <v>0.03200000000000002</v>
      </c>
      <c r="M33" s="64">
        <v>-0.00139868499713625</v>
      </c>
    </row>
    <row r="34" spans="2:13" ht="16.5" customHeight="1">
      <c r="B34" s="65" t="s">
        <v>116</v>
      </c>
      <c r="L34" s="64">
        <f t="shared" si="0"/>
        <v>0.03300000000000002</v>
      </c>
      <c r="M34" s="64">
        <v>-0.00106492538196525</v>
      </c>
    </row>
    <row r="35" spans="12:13" ht="16.5" customHeight="1">
      <c r="L35" s="64">
        <f aca="true" t="shared" si="1" ref="L35:L66">L34+0.001</f>
        <v>0.03400000000000002</v>
      </c>
      <c r="M35" s="64">
        <v>-0.000550515598840041</v>
      </c>
    </row>
    <row r="36" spans="12:13" ht="16.5" customHeight="1">
      <c r="L36" s="64">
        <f t="shared" si="1"/>
        <v>0.035000000000000024</v>
      </c>
      <c r="M36" s="95">
        <v>-7.89403159719942E-05</v>
      </c>
    </row>
    <row r="37" spans="12:13" ht="16.5" customHeight="1">
      <c r="L37" s="64">
        <f t="shared" si="1"/>
        <v>0.036000000000000025</v>
      </c>
      <c r="M37" s="64">
        <v>0.000506100255326735</v>
      </c>
    </row>
    <row r="38" spans="12:13" ht="16.5" customHeight="1">
      <c r="L38" s="64">
        <f t="shared" si="1"/>
        <v>0.037000000000000026</v>
      </c>
      <c r="M38" s="64">
        <v>0.000950321071164535</v>
      </c>
    </row>
    <row r="39" spans="12:13" ht="16.5" customHeight="1">
      <c r="L39" s="64">
        <f t="shared" si="1"/>
        <v>0.03800000000000003</v>
      </c>
      <c r="M39" s="64">
        <v>0.00140087586637353</v>
      </c>
    </row>
    <row r="40" spans="12:13" ht="16.5" customHeight="1">
      <c r="L40" s="64">
        <f t="shared" si="1"/>
        <v>0.03900000000000003</v>
      </c>
      <c r="M40" s="64">
        <v>0.00166190686173169</v>
      </c>
    </row>
    <row r="41" spans="12:13" ht="16.5" customHeight="1">
      <c r="L41" s="64">
        <f t="shared" si="1"/>
        <v>0.04000000000000003</v>
      </c>
      <c r="M41" s="64">
        <v>0.00181988087410468</v>
      </c>
    </row>
    <row r="42" spans="12:13" ht="16.5" customHeight="1">
      <c r="L42" s="64">
        <f t="shared" si="1"/>
        <v>0.04100000000000003</v>
      </c>
      <c r="M42" s="64">
        <v>0.00180614175098233</v>
      </c>
    </row>
    <row r="43" spans="12:13" ht="16.5" customHeight="1">
      <c r="L43" s="64">
        <f t="shared" si="1"/>
        <v>0.04200000000000003</v>
      </c>
      <c r="M43" s="64">
        <v>0.0016161812969365</v>
      </c>
    </row>
    <row r="44" spans="12:13" ht="16.5" customHeight="1">
      <c r="L44" s="64">
        <f t="shared" si="1"/>
        <v>0.04300000000000003</v>
      </c>
      <c r="M44" s="64">
        <v>0.0013326254005831</v>
      </c>
    </row>
    <row r="45" spans="1:13" ht="16.5" customHeight="1">
      <c r="A45" s="66"/>
      <c r="B45" s="84"/>
      <c r="C45" s="65" t="s">
        <v>117</v>
      </c>
      <c r="D45" s="84"/>
      <c r="E45" s="84"/>
      <c r="F45" s="84"/>
      <c r="G45" s="65" t="s">
        <v>118</v>
      </c>
      <c r="H45" s="84"/>
      <c r="I45" s="84"/>
      <c r="L45" s="64">
        <f t="shared" si="1"/>
        <v>0.04400000000000003</v>
      </c>
      <c r="M45" s="64">
        <v>0.000861629683986528</v>
      </c>
    </row>
    <row r="46" spans="1:13" ht="16.5" customHeight="1">
      <c r="A46" s="66"/>
      <c r="C46" s="66"/>
      <c r="D46" s="66"/>
      <c r="F46" s="66"/>
      <c r="G46" s="66"/>
      <c r="H46" s="66"/>
      <c r="I46" s="85"/>
      <c r="L46" s="64">
        <f t="shared" si="1"/>
        <v>0.04500000000000003</v>
      </c>
      <c r="M46" s="64">
        <v>0.000408000047201866</v>
      </c>
    </row>
    <row r="47" spans="1:13" ht="16.5" customHeight="1">
      <c r="A47" s="66"/>
      <c r="C47" s="66"/>
      <c r="D47" s="66"/>
      <c r="E47" s="66"/>
      <c r="F47" s="66"/>
      <c r="G47" s="66"/>
      <c r="H47" s="66"/>
      <c r="I47" s="85"/>
      <c r="L47" s="64">
        <f t="shared" si="1"/>
        <v>0.046000000000000034</v>
      </c>
      <c r="M47" s="64">
        <v>-0.00017845514205829</v>
      </c>
    </row>
    <row r="48" spans="1:13" ht="16.5" customHeight="1">
      <c r="A48" s="66"/>
      <c r="B48" s="66"/>
      <c r="C48" s="66"/>
      <c r="D48" s="66"/>
      <c r="E48" s="66"/>
      <c r="F48" s="66"/>
      <c r="G48" s="66"/>
      <c r="H48" s="66"/>
      <c r="I48" s="66"/>
      <c r="L48" s="64">
        <f t="shared" si="1"/>
        <v>0.047000000000000035</v>
      </c>
      <c r="M48" s="64">
        <v>-0.000642777780108564</v>
      </c>
    </row>
    <row r="49" spans="1:14" ht="16.5" customHeight="1">
      <c r="A49" s="66"/>
      <c r="B49" s="66"/>
      <c r="C49" s="66"/>
      <c r="D49" s="66"/>
      <c r="E49" s="66"/>
      <c r="F49" s="66"/>
      <c r="G49" s="66"/>
      <c r="H49" s="66"/>
      <c r="I49" s="85"/>
      <c r="L49" s="64">
        <f t="shared" si="1"/>
        <v>0.048000000000000036</v>
      </c>
      <c r="M49">
        <v>-0.00113879231151625</v>
      </c>
      <c r="N49"/>
    </row>
    <row r="50" spans="2:14" ht="16.5" customHeight="1">
      <c r="B50" s="66"/>
      <c r="C50" s="66"/>
      <c r="D50" s="66"/>
      <c r="E50" s="66"/>
      <c r="F50" s="66"/>
      <c r="G50" s="66"/>
      <c r="H50" s="66"/>
      <c r="I50" s="85"/>
      <c r="L50" s="64">
        <f t="shared" si="1"/>
        <v>0.04900000000000004</v>
      </c>
      <c r="M50">
        <v>-0.00145095626413691</v>
      </c>
      <c r="N50"/>
    </row>
    <row r="51" spans="1:14" ht="16.5" customHeight="1">
      <c r="A51" s="66"/>
      <c r="B51" s="66"/>
      <c r="C51" s="66"/>
      <c r="D51" s="66"/>
      <c r="E51" s="66"/>
      <c r="F51" s="66"/>
      <c r="G51" s="66"/>
      <c r="H51" s="66"/>
      <c r="I51" s="66"/>
      <c r="L51" s="64">
        <f t="shared" si="1"/>
        <v>0.05000000000000004</v>
      </c>
      <c r="M51">
        <v>-0.00168286098627073</v>
      </c>
      <c r="N51"/>
    </row>
    <row r="52" spans="1:14" ht="16.5" customHeight="1">
      <c r="A52" s="66"/>
      <c r="B52" s="66"/>
      <c r="C52" s="66"/>
      <c r="D52" s="66"/>
      <c r="E52" s="66"/>
      <c r="F52" s="66"/>
      <c r="G52" s="66"/>
      <c r="H52" s="66"/>
      <c r="I52" s="86"/>
      <c r="L52" s="64">
        <f t="shared" si="1"/>
        <v>0.05100000000000004</v>
      </c>
      <c r="M52">
        <v>-0.00173392284073824</v>
      </c>
      <c r="N52"/>
    </row>
    <row r="53" spans="4:14" ht="16.5" customHeight="1">
      <c r="D53" s="66"/>
      <c r="F53" s="66"/>
      <c r="G53" s="66"/>
      <c r="H53" s="66"/>
      <c r="I53" s="86"/>
      <c r="L53" s="64">
        <f t="shared" si="1"/>
        <v>0.05200000000000004</v>
      </c>
      <c r="M53">
        <v>-0.00162145783434399</v>
      </c>
      <c r="N53"/>
    </row>
    <row r="54" spans="4:13" ht="16.5" customHeight="1">
      <c r="D54" s="66"/>
      <c r="F54" s="66"/>
      <c r="G54" s="66"/>
      <c r="H54" s="66"/>
      <c r="I54" s="86"/>
      <c r="L54" s="64">
        <f t="shared" si="1"/>
        <v>0.05300000000000004</v>
      </c>
      <c r="M54" s="64">
        <v>-0.0013947447458065</v>
      </c>
    </row>
    <row r="55" spans="4:13" ht="16.5" customHeight="1">
      <c r="D55" s="66"/>
      <c r="F55" s="66"/>
      <c r="G55" s="66"/>
      <c r="H55" s="66"/>
      <c r="I55" s="86"/>
      <c r="L55" s="64">
        <f t="shared" si="1"/>
        <v>0.05400000000000004</v>
      </c>
      <c r="M55" s="64">
        <v>-0.000979292256934429</v>
      </c>
    </row>
    <row r="56" spans="4:13" ht="16.5" customHeight="1">
      <c r="D56" s="66"/>
      <c r="F56" s="66"/>
      <c r="G56" s="66"/>
      <c r="H56" s="66"/>
      <c r="I56" s="86"/>
      <c r="L56" s="64">
        <f t="shared" si="1"/>
        <v>0.05500000000000004</v>
      </c>
      <c r="M56" s="64">
        <v>-0.000556223407028578</v>
      </c>
    </row>
    <row r="57" spans="6:13" ht="16.5" customHeight="1">
      <c r="F57" s="66"/>
      <c r="G57" s="66"/>
      <c r="H57" s="66"/>
      <c r="I57" s="66"/>
      <c r="L57" s="64">
        <f t="shared" si="1"/>
        <v>0.05600000000000004</v>
      </c>
      <c r="M57" s="95">
        <v>1.07883708406438E-05</v>
      </c>
    </row>
    <row r="58" spans="1:13" ht="16.5" customHeight="1">
      <c r="A58"/>
      <c r="B58"/>
      <c r="C58"/>
      <c r="D58"/>
      <c r="E58"/>
      <c r="F58"/>
      <c r="G58"/>
      <c r="H58"/>
      <c r="I58"/>
      <c r="J58"/>
      <c r="K58"/>
      <c r="L58" s="64">
        <f t="shared" si="1"/>
        <v>0.057000000000000044</v>
      </c>
      <c r="M58" s="64">
        <v>0.000474738312773924</v>
      </c>
    </row>
    <row r="59" spans="1:13" ht="16.5" customHeight="1">
      <c r="A59"/>
      <c r="B59"/>
      <c r="C59"/>
      <c r="D59"/>
      <c r="E59"/>
      <c r="F59"/>
      <c r="G59"/>
      <c r="H59"/>
      <c r="I59"/>
      <c r="J59"/>
      <c r="K59"/>
      <c r="L59" s="64">
        <f t="shared" si="1"/>
        <v>0.058000000000000045</v>
      </c>
      <c r="M59" s="64">
        <v>0.00103052081573466</v>
      </c>
    </row>
    <row r="60" spans="1:13" ht="16.5" customHeight="1">
      <c r="A60"/>
      <c r="B60"/>
      <c r="C60"/>
      <c r="D60"/>
      <c r="E60"/>
      <c r="F60"/>
      <c r="G60"/>
      <c r="H60"/>
      <c r="I60"/>
      <c r="J60"/>
      <c r="K60"/>
      <c r="L60" s="64">
        <f t="shared" si="1"/>
        <v>0.059000000000000045</v>
      </c>
      <c r="M60" s="64">
        <v>0.00147170834085773</v>
      </c>
    </row>
    <row r="61" spans="1:13" ht="16.5" customHeight="1">
      <c r="A61"/>
      <c r="B61"/>
      <c r="C61"/>
      <c r="D61"/>
      <c r="E61"/>
      <c r="F61"/>
      <c r="G61"/>
      <c r="H61"/>
      <c r="I61"/>
      <c r="J61"/>
      <c r="K61"/>
      <c r="L61" s="64">
        <f t="shared" si="1"/>
        <v>0.060000000000000046</v>
      </c>
      <c r="M61" s="64">
        <v>0.0019889632773911</v>
      </c>
    </row>
    <row r="62" spans="1:13" ht="16.5" customHeight="1">
      <c r="A62"/>
      <c r="B62"/>
      <c r="C62"/>
      <c r="D62"/>
      <c r="E62"/>
      <c r="F62"/>
      <c r="G62"/>
      <c r="H62"/>
      <c r="I62"/>
      <c r="J62"/>
      <c r="K62"/>
      <c r="L62" s="64">
        <f t="shared" si="1"/>
        <v>0.06100000000000005</v>
      </c>
      <c r="M62" s="64">
        <v>0.00239025848514093</v>
      </c>
    </row>
    <row r="63" spans="1:13" ht="16.5" customHeight="1">
      <c r="A63"/>
      <c r="B63"/>
      <c r="C63"/>
      <c r="D63"/>
      <c r="E63"/>
      <c r="F63"/>
      <c r="G63"/>
      <c r="H63"/>
      <c r="I63"/>
      <c r="J63"/>
      <c r="K63"/>
      <c r="L63" s="64">
        <f t="shared" si="1"/>
        <v>0.06200000000000005</v>
      </c>
      <c r="M63" s="64">
        <v>0.00284913732676046</v>
      </c>
    </row>
    <row r="64" spans="1:13" ht="16.5" customHeight="1">
      <c r="A64"/>
      <c r="B64"/>
      <c r="C64"/>
      <c r="D64"/>
      <c r="E64"/>
      <c r="F64"/>
      <c r="G64"/>
      <c r="H64"/>
      <c r="I64"/>
      <c r="J64"/>
      <c r="K64"/>
      <c r="L64" s="64">
        <f t="shared" si="1"/>
        <v>0.06300000000000004</v>
      </c>
      <c r="M64" s="64">
        <v>0.00319533975276577</v>
      </c>
    </row>
    <row r="65" spans="1:13" ht="16.5" customHeight="1">
      <c r="A65"/>
      <c r="B65"/>
      <c r="C65"/>
      <c r="D65"/>
      <c r="E65"/>
      <c r="F65"/>
      <c r="G65"/>
      <c r="H65"/>
      <c r="I65"/>
      <c r="J65"/>
      <c r="K65"/>
      <c r="L65" s="64">
        <f t="shared" si="1"/>
        <v>0.06400000000000004</v>
      </c>
      <c r="M65" s="64">
        <v>0.00357871390295794</v>
      </c>
    </row>
    <row r="66" spans="1:13" ht="16.5" customHeight="1">
      <c r="A66"/>
      <c r="B66"/>
      <c r="C66"/>
      <c r="D66"/>
      <c r="E66"/>
      <c r="F66"/>
      <c r="G66"/>
      <c r="H66"/>
      <c r="I66"/>
      <c r="J66"/>
      <c r="K66"/>
      <c r="L66" s="64">
        <f t="shared" si="1"/>
        <v>0.06500000000000004</v>
      </c>
      <c r="M66" s="64">
        <v>0.00385711999261589</v>
      </c>
    </row>
    <row r="67" spans="1:13" ht="16.5" customHeight="1">
      <c r="A67"/>
      <c r="B67"/>
      <c r="C67"/>
      <c r="D67"/>
      <c r="E67"/>
      <c r="F67"/>
      <c r="G67"/>
      <c r="H67"/>
      <c r="I67"/>
      <c r="J67"/>
      <c r="K67"/>
      <c r="L67" s="64">
        <f aca="true" t="shared" si="2" ref="L67:L98">L66+0.001</f>
        <v>0.06600000000000004</v>
      </c>
      <c r="M67" s="64">
        <v>0.00415120941912744</v>
      </c>
    </row>
    <row r="68" spans="1:13" ht="16.5" customHeight="1">
      <c r="A68"/>
      <c r="B68"/>
      <c r="C68"/>
      <c r="D68"/>
      <c r="E68"/>
      <c r="F68"/>
      <c r="G68"/>
      <c r="H68"/>
      <c r="I68"/>
      <c r="J68"/>
      <c r="K68"/>
      <c r="L68" s="64">
        <f t="shared" si="2"/>
        <v>0.06700000000000005</v>
      </c>
      <c r="M68" s="64">
        <v>0.00435206924492583</v>
      </c>
    </row>
    <row r="69" spans="1:13" ht="16.5" customHeight="1">
      <c r="A69"/>
      <c r="B69"/>
      <c r="C69"/>
      <c r="D69"/>
      <c r="E69"/>
      <c r="F69"/>
      <c r="G69"/>
      <c r="H69"/>
      <c r="I69"/>
      <c r="J69"/>
      <c r="K69"/>
      <c r="L69" s="64">
        <f t="shared" si="2"/>
        <v>0.06800000000000005</v>
      </c>
      <c r="M69" s="64">
        <v>0.0045469252044235</v>
      </c>
    </row>
    <row r="70" spans="1:13" ht="16.5" customHeight="1">
      <c r="A70"/>
      <c r="B70"/>
      <c r="C70"/>
      <c r="D70"/>
      <c r="E70"/>
      <c r="F70"/>
      <c r="G70"/>
      <c r="H70"/>
      <c r="I70"/>
      <c r="J70"/>
      <c r="K70"/>
      <c r="L70" s="64">
        <f t="shared" si="2"/>
        <v>0.06900000000000005</v>
      </c>
      <c r="M70" s="64">
        <v>0.00466377242337084</v>
      </c>
    </row>
    <row r="71" spans="1:13" ht="16.5" customHeight="1">
      <c r="A71"/>
      <c r="B71"/>
      <c r="C71"/>
      <c r="D71"/>
      <c r="E71"/>
      <c r="F71"/>
      <c r="G71"/>
      <c r="H71"/>
      <c r="I71"/>
      <c r="J71"/>
      <c r="K71"/>
      <c r="L71" s="64">
        <f t="shared" si="2"/>
        <v>0.07000000000000005</v>
      </c>
      <c r="M71" s="64">
        <v>0.00475359793557782</v>
      </c>
    </row>
    <row r="72" spans="1:13" ht="16.5" customHeight="1">
      <c r="A72"/>
      <c r="B72"/>
      <c r="C72"/>
      <c r="D72"/>
      <c r="E72"/>
      <c r="F72"/>
      <c r="G72"/>
      <c r="H72"/>
      <c r="I72"/>
      <c r="J72"/>
      <c r="K72"/>
      <c r="L72" s="64">
        <f t="shared" si="2"/>
        <v>0.07100000000000005</v>
      </c>
      <c r="M72" s="64">
        <v>0.00478344235187843</v>
      </c>
    </row>
    <row r="73" spans="1:13" ht="16.5" customHeight="1">
      <c r="A73"/>
      <c r="B73"/>
      <c r="C73"/>
      <c r="D73"/>
      <c r="E73"/>
      <c r="F73"/>
      <c r="G73"/>
      <c r="H73"/>
      <c r="I73"/>
      <c r="J73"/>
      <c r="K73"/>
      <c r="L73" s="64">
        <f t="shared" si="2"/>
        <v>0.07200000000000005</v>
      </c>
      <c r="M73" s="64">
        <v>0.00476674087009715</v>
      </c>
    </row>
    <row r="74" spans="1:13" ht="16.5" customHeight="1">
      <c r="A74"/>
      <c r="B74"/>
      <c r="C74"/>
      <c r="D74"/>
      <c r="E74"/>
      <c r="F74"/>
      <c r="G74"/>
      <c r="H74"/>
      <c r="I74"/>
      <c r="J74"/>
      <c r="K74"/>
      <c r="L74" s="64">
        <f t="shared" si="2"/>
        <v>0.07300000000000005</v>
      </c>
      <c r="M74" s="64">
        <v>0.00471011865430698</v>
      </c>
    </row>
    <row r="75" spans="1:13" ht="16.5" customHeight="1">
      <c r="A75"/>
      <c r="B75"/>
      <c r="C75"/>
      <c r="D75"/>
      <c r="E75"/>
      <c r="F75"/>
      <c r="G75"/>
      <c r="H75"/>
      <c r="I75"/>
      <c r="J75"/>
      <c r="K75"/>
      <c r="L75" s="64">
        <f t="shared" si="2"/>
        <v>0.07400000000000005</v>
      </c>
      <c r="M75" s="64">
        <v>0.00458966841507629</v>
      </c>
    </row>
    <row r="76" spans="2:13" ht="16.5" customHeight="1">
      <c r="B76" s="65"/>
      <c r="L76" s="64">
        <f t="shared" si="2"/>
        <v>0.07500000000000005</v>
      </c>
      <c r="M76" s="64">
        <v>0.00445055080151325</v>
      </c>
    </row>
    <row r="77" spans="12:13" ht="16.5" customHeight="1">
      <c r="L77" s="64">
        <f t="shared" si="2"/>
        <v>0.07600000000000005</v>
      </c>
      <c r="M77" s="64">
        <v>0.00423320933276155</v>
      </c>
    </row>
    <row r="78" spans="1:13" ht="16.5" customHeight="1">
      <c r="A78" s="65"/>
      <c r="B78" s="65"/>
      <c r="L78" s="64">
        <f t="shared" si="2"/>
        <v>0.07700000000000005</v>
      </c>
      <c r="M78" s="64">
        <v>0.00401877624029175</v>
      </c>
    </row>
    <row r="79" spans="2:13" ht="16.5" customHeight="1">
      <c r="B79"/>
      <c r="C79"/>
      <c r="D79"/>
      <c r="E79"/>
      <c r="L79" s="64">
        <f t="shared" si="2"/>
        <v>0.07800000000000006</v>
      </c>
      <c r="M79" s="64">
        <v>0.00371512618669916</v>
      </c>
    </row>
    <row r="80" spans="2:13" ht="16.5" customHeight="1">
      <c r="B80" s="65"/>
      <c r="L80" s="64">
        <f t="shared" si="2"/>
        <v>0.07900000000000006</v>
      </c>
      <c r="M80" s="64">
        <v>0.00343541646300431</v>
      </c>
    </row>
    <row r="81" spans="2:13" ht="16.5" customHeight="1">
      <c r="B81" s="65"/>
      <c r="L81" s="64">
        <f t="shared" si="2"/>
        <v>0.08000000000000006</v>
      </c>
      <c r="M81" s="64">
        <v>0.00305926998949631</v>
      </c>
    </row>
    <row r="82" spans="2:13" ht="16.5" customHeight="1">
      <c r="B82" s="65"/>
      <c r="L82" s="64">
        <f t="shared" si="2"/>
        <v>0.08100000000000006</v>
      </c>
      <c r="M82" s="64">
        <v>0.0027267246634447</v>
      </c>
    </row>
    <row r="83" spans="12:13" ht="16.5" customHeight="1">
      <c r="L83" s="64">
        <f t="shared" si="2"/>
        <v>0.08200000000000006</v>
      </c>
      <c r="M83" s="64">
        <v>0.00229450899107941</v>
      </c>
    </row>
    <row r="84" spans="12:13" ht="16.5" customHeight="1">
      <c r="L84" s="64">
        <f t="shared" si="2"/>
        <v>0.08300000000000006</v>
      </c>
      <c r="M84" s="64">
        <v>0.00192342785650601</v>
      </c>
    </row>
    <row r="85" spans="12:13" ht="16.5" customHeight="1">
      <c r="L85" s="64">
        <f t="shared" si="2"/>
        <v>0.08400000000000006</v>
      </c>
      <c r="M85" s="64">
        <v>0.00145347877458988</v>
      </c>
    </row>
    <row r="86" spans="12:13" ht="16.5" customHeight="1">
      <c r="L86" s="64">
        <f t="shared" si="2"/>
        <v>0.08500000000000006</v>
      </c>
      <c r="M86" s="64">
        <v>0.00105941367947774</v>
      </c>
    </row>
    <row r="87" spans="12:13" ht="16.5" customHeight="1">
      <c r="L87" s="64">
        <f t="shared" si="2"/>
        <v>0.08600000000000006</v>
      </c>
      <c r="M87" s="64">
        <v>0.000571207012517069</v>
      </c>
    </row>
    <row r="88" spans="12:13" ht="16.5" customHeight="1">
      <c r="L88" s="64">
        <f t="shared" si="2"/>
        <v>0.08700000000000006</v>
      </c>
      <c r="M88" s="64">
        <v>0.000170317286301533</v>
      </c>
    </row>
    <row r="89" spans="12:13" ht="16.5" customHeight="1">
      <c r="L89" s="64">
        <f t="shared" si="2"/>
        <v>0.08800000000000006</v>
      </c>
      <c r="M89" s="64">
        <v>-0.000316329827648064</v>
      </c>
    </row>
    <row r="90" spans="12:13" ht="16.5" customHeight="1">
      <c r="L90" s="64">
        <f t="shared" si="2"/>
        <v>0.08900000000000007</v>
      </c>
      <c r="M90" s="64">
        <v>-0.000707933371524782</v>
      </c>
    </row>
    <row r="91" spans="12:13" ht="16.5" customHeight="1">
      <c r="L91" s="64">
        <f t="shared" si="2"/>
        <v>0.09000000000000007</v>
      </c>
      <c r="M91" s="64">
        <v>-0.0011736589633234</v>
      </c>
    </row>
    <row r="92" spans="12:13" ht="16.5" customHeight="1">
      <c r="L92" s="64">
        <f t="shared" si="2"/>
        <v>0.09100000000000007</v>
      </c>
      <c r="M92" s="64">
        <v>-0.00154055508151425</v>
      </c>
    </row>
    <row r="93" spans="6:13" ht="16.5" customHeight="1">
      <c r="F93" s="65"/>
      <c r="L93" s="64">
        <f t="shared" si="2"/>
        <v>0.09200000000000007</v>
      </c>
      <c r="M93" s="64">
        <v>-0.00196721489878082</v>
      </c>
    </row>
    <row r="94" spans="12:13" ht="12.75">
      <c r="L94" s="64">
        <f t="shared" si="2"/>
        <v>0.09300000000000007</v>
      </c>
      <c r="M94" s="64">
        <v>-0.00229527277913344</v>
      </c>
    </row>
    <row r="95" spans="12:13" ht="12.75">
      <c r="L95" s="64">
        <f t="shared" si="2"/>
        <v>0.09400000000000007</v>
      </c>
      <c r="M95" s="64">
        <v>-0.00266663918492159</v>
      </c>
    </row>
    <row r="96" spans="12:13" ht="12.75">
      <c r="L96" s="64">
        <f t="shared" si="2"/>
        <v>0.09500000000000007</v>
      </c>
      <c r="M96" s="64">
        <v>-0.00294355596736897</v>
      </c>
    </row>
    <row r="97" spans="12:13" ht="12.75">
      <c r="L97" s="64">
        <f t="shared" si="2"/>
        <v>0.09600000000000007</v>
      </c>
      <c r="M97" s="64">
        <v>-0.00324592660086054</v>
      </c>
    </row>
    <row r="98" spans="12:13" ht="12.75">
      <c r="L98" s="64">
        <f t="shared" si="2"/>
        <v>0.09700000000000007</v>
      </c>
      <c r="M98" s="64">
        <v>-0.00346168139406876</v>
      </c>
    </row>
    <row r="99" spans="12:13" ht="12.75">
      <c r="L99" s="64">
        <f aca="true" t="shared" si="3" ref="L99:L130">L98+0.001</f>
        <v>0.09800000000000007</v>
      </c>
      <c r="M99" s="64">
        <v>-0.00368437512777485</v>
      </c>
    </row>
    <row r="100" spans="12:13" ht="12.75">
      <c r="L100" s="64">
        <f t="shared" si="3"/>
        <v>0.09900000000000007</v>
      </c>
      <c r="M100" s="64">
        <v>-0.00383158308506069</v>
      </c>
    </row>
    <row r="101" spans="12:13" ht="12.75">
      <c r="L101" s="64">
        <f t="shared" si="3"/>
        <v>0.10000000000000007</v>
      </c>
      <c r="M101" s="64">
        <v>-0.00396730574980087</v>
      </c>
    </row>
    <row r="102" spans="12:13" ht="12.75">
      <c r="L102" s="64">
        <f t="shared" si="3"/>
        <v>0.10100000000000008</v>
      </c>
      <c r="M102" s="64">
        <v>-0.00404146007644661</v>
      </c>
    </row>
    <row r="103" spans="12:13" ht="12.75">
      <c r="L103" s="64">
        <f t="shared" si="3"/>
        <v>0.10200000000000008</v>
      </c>
      <c r="M103" s="64">
        <v>-0.00408652796277022</v>
      </c>
    </row>
    <row r="104" spans="12:13" ht="12.75">
      <c r="L104" s="64">
        <f t="shared" si="3"/>
        <v>0.10300000000000008</v>
      </c>
      <c r="M104" s="64">
        <v>-0.00408612243332378</v>
      </c>
    </row>
    <row r="105" spans="12:13" ht="12.75">
      <c r="L105" s="64">
        <f t="shared" si="3"/>
        <v>0.10400000000000008</v>
      </c>
      <c r="M105" s="64">
        <v>-0.0040405374834659</v>
      </c>
    </row>
    <row r="106" spans="12:13" ht="12.75">
      <c r="L106" s="64">
        <f t="shared" si="3"/>
        <v>0.10500000000000008</v>
      </c>
      <c r="M106" s="64">
        <v>-0.00396706695647863</v>
      </c>
    </row>
    <row r="107" spans="12:13" ht="12.75">
      <c r="L107" s="64">
        <f t="shared" si="3"/>
        <v>0.10600000000000008</v>
      </c>
      <c r="M107" s="64">
        <v>-0.00383444359177676</v>
      </c>
    </row>
    <row r="108" spans="12:13" ht="12.75">
      <c r="L108" s="64">
        <f t="shared" si="3"/>
        <v>0.10700000000000008</v>
      </c>
      <c r="M108" s="64">
        <v>-0.00369228492106567</v>
      </c>
    </row>
    <row r="109" spans="12:13" ht="12.75">
      <c r="L109" s="64">
        <f t="shared" si="3"/>
        <v>0.10800000000000008</v>
      </c>
      <c r="M109" s="64">
        <v>-0.00347963436318583</v>
      </c>
    </row>
    <row r="110" spans="12:13" ht="12.75">
      <c r="L110" s="64">
        <f t="shared" si="3"/>
        <v>0.10900000000000008</v>
      </c>
      <c r="M110" s="64">
        <v>-0.00327581482332893</v>
      </c>
    </row>
    <row r="111" spans="12:13" ht="12.75">
      <c r="L111" s="64">
        <f t="shared" si="3"/>
        <v>0.11000000000000008</v>
      </c>
      <c r="M111" s="64">
        <v>-0.00299319833033987</v>
      </c>
    </row>
    <row r="112" spans="12:13" ht="12.75">
      <c r="L112" s="64">
        <f t="shared" si="3"/>
        <v>0.11100000000000008</v>
      </c>
      <c r="M112" s="64">
        <v>-0.00273706301551262</v>
      </c>
    </row>
    <row r="113" spans="12:13" ht="12.75">
      <c r="L113" s="64">
        <f t="shared" si="3"/>
        <v>0.11200000000000009</v>
      </c>
      <c r="M113" s="64">
        <v>-0.00239713045108707</v>
      </c>
    </row>
    <row r="114" spans="12:13" ht="12.75">
      <c r="L114" s="64">
        <f t="shared" si="3"/>
        <v>0.11300000000000009</v>
      </c>
      <c r="M114" s="64">
        <v>-0.00209992390500149</v>
      </c>
    </row>
    <row r="115" spans="12:13" ht="12.75">
      <c r="L115" s="64">
        <f t="shared" si="3"/>
        <v>0.11400000000000009</v>
      </c>
      <c r="M115" s="64">
        <v>-0.00171735830288768</v>
      </c>
    </row>
    <row r="116" spans="12:13" ht="12.75">
      <c r="L116" s="64">
        <f t="shared" si="3"/>
        <v>0.11500000000000009</v>
      </c>
      <c r="M116" s="64">
        <v>-0.00139173875289067</v>
      </c>
    </row>
    <row r="117" spans="12:13" ht="12.75">
      <c r="L117" s="64">
        <f t="shared" si="3"/>
        <v>0.11600000000000009</v>
      </c>
      <c r="M117" s="64">
        <v>-0.000982630875108671</v>
      </c>
    </row>
    <row r="118" spans="12:13" ht="12.75">
      <c r="L118" s="64">
        <f t="shared" si="3"/>
        <v>0.11700000000000009</v>
      </c>
      <c r="M118" s="64">
        <v>-0.000642137764840852</v>
      </c>
    </row>
    <row r="119" spans="12:13" ht="12.75">
      <c r="L119" s="64">
        <f t="shared" si="3"/>
        <v>0.11800000000000009</v>
      </c>
      <c r="M119" s="64">
        <v>-0.000223316965864126</v>
      </c>
    </row>
    <row r="120" spans="12:13" ht="12.75">
      <c r="L120" s="64">
        <f t="shared" si="3"/>
        <v>0.11900000000000009</v>
      </c>
      <c r="M120" s="64">
        <v>0.000118186068484994</v>
      </c>
    </row>
    <row r="121" spans="12:13" ht="12.75">
      <c r="L121" s="64">
        <f t="shared" si="3"/>
        <v>0.12000000000000009</v>
      </c>
      <c r="M121" s="64">
        <v>0.000529837139929432</v>
      </c>
    </row>
    <row r="122" spans="12:13" ht="12.75">
      <c r="L122" s="64">
        <f t="shared" si="3"/>
        <v>0.1210000000000001</v>
      </c>
      <c r="M122" s="64">
        <v>0.000858721165349297</v>
      </c>
    </row>
    <row r="123" spans="12:13" ht="12.75">
      <c r="L123" s="64">
        <f t="shared" si="3"/>
        <v>0.1220000000000001</v>
      </c>
      <c r="M123" s="64">
        <v>0.00124694039717471</v>
      </c>
    </row>
    <row r="124" spans="12:13" ht="12.75">
      <c r="L124" s="64">
        <f t="shared" si="3"/>
        <v>0.1230000000000001</v>
      </c>
      <c r="M124" s="64">
        <v>0.00155034964241103</v>
      </c>
    </row>
    <row r="125" spans="12:13" ht="12.75">
      <c r="L125" s="64">
        <f t="shared" si="3"/>
        <v>0.1240000000000001</v>
      </c>
      <c r="M125" s="64">
        <v>0.00190013119800587</v>
      </c>
    </row>
    <row r="126" spans="12:13" ht="12.75">
      <c r="L126" s="64">
        <f t="shared" si="3"/>
        <v>0.12500000000000008</v>
      </c>
      <c r="M126" s="64">
        <v>0.0021664800227176</v>
      </c>
    </row>
    <row r="127" spans="12:13" ht="12.75">
      <c r="L127" s="64">
        <f t="shared" si="3"/>
        <v>0.12600000000000008</v>
      </c>
      <c r="M127" s="64">
        <v>0.00246464740896973</v>
      </c>
    </row>
    <row r="128" spans="12:13" ht="12.75">
      <c r="L128" s="64">
        <f t="shared" si="3"/>
        <v>0.12700000000000009</v>
      </c>
      <c r="M128" s="64">
        <v>0.00268405680206665</v>
      </c>
    </row>
    <row r="129" spans="12:13" ht="12.75">
      <c r="L129" s="64">
        <f t="shared" si="3"/>
        <v>0.12800000000000009</v>
      </c>
      <c r="M129" s="64">
        <v>0.00291975167271319</v>
      </c>
    </row>
    <row r="130" spans="12:13" ht="12.75">
      <c r="L130" s="64">
        <f t="shared" si="3"/>
        <v>0.1290000000000001</v>
      </c>
      <c r="M130" s="64">
        <v>0.0030844090846844</v>
      </c>
    </row>
    <row r="131" spans="12:13" ht="12.75">
      <c r="L131" s="64">
        <f aca="true" t="shared" si="4" ref="L131:L151">L130+0.001</f>
        <v>0.1300000000000001</v>
      </c>
      <c r="M131" s="64">
        <v>0.00324947797133009</v>
      </c>
    </row>
    <row r="132" spans="12:13" ht="12.75">
      <c r="L132" s="64">
        <f t="shared" si="4"/>
        <v>0.1310000000000001</v>
      </c>
      <c r="M132" s="64">
        <v>0.00335390766170512</v>
      </c>
    </row>
    <row r="133" spans="12:13" ht="12.75">
      <c r="L133" s="64">
        <f t="shared" si="4"/>
        <v>0.1320000000000001</v>
      </c>
      <c r="M133" s="64">
        <v>0.00344317324560469</v>
      </c>
    </row>
    <row r="134" spans="12:13" ht="12.75">
      <c r="L134" s="64">
        <f t="shared" si="4"/>
        <v>0.1330000000000001</v>
      </c>
      <c r="M134" s="64">
        <v>0.00348440814689093</v>
      </c>
    </row>
    <row r="135" spans="12:13" ht="12.75">
      <c r="L135" s="64">
        <f t="shared" si="4"/>
        <v>0.1340000000000001</v>
      </c>
      <c r="M135" s="64">
        <v>0.00349581655113839</v>
      </c>
    </row>
    <row r="136" spans="12:13" ht="12.75">
      <c r="L136" s="64">
        <f t="shared" si="4"/>
        <v>0.1350000000000001</v>
      </c>
      <c r="M136" s="64">
        <v>0.00347346675361418</v>
      </c>
    </row>
    <row r="137" spans="12:13" ht="12.75">
      <c r="L137" s="64">
        <f t="shared" si="4"/>
        <v>0.1360000000000001</v>
      </c>
      <c r="M137" s="64">
        <v>0.00340810744495005</v>
      </c>
    </row>
    <row r="138" spans="12:13" ht="12.75">
      <c r="L138" s="64">
        <f t="shared" si="4"/>
        <v>0.1370000000000001</v>
      </c>
      <c r="M138" s="64">
        <v>0.00332432462344556</v>
      </c>
    </row>
    <row r="139" spans="12:13" ht="12.75">
      <c r="L139" s="64">
        <f t="shared" si="4"/>
        <v>0.1380000000000001</v>
      </c>
      <c r="M139" s="64">
        <v>0.0031863246570472</v>
      </c>
    </row>
    <row r="140" spans="12:13" ht="12.75">
      <c r="L140" s="64">
        <f t="shared" si="4"/>
        <v>0.1390000000000001</v>
      </c>
      <c r="M140" s="64">
        <v>0.00304566592102303</v>
      </c>
    </row>
    <row r="141" spans="12:13" ht="12.75">
      <c r="L141" s="64">
        <f t="shared" si="4"/>
        <v>0.1400000000000001</v>
      </c>
      <c r="M141" s="64">
        <v>0.00284196523470119</v>
      </c>
    </row>
    <row r="142" spans="12:13" ht="12.75">
      <c r="L142" s="64">
        <f t="shared" si="4"/>
        <v>0.1410000000000001</v>
      </c>
      <c r="M142" s="64">
        <v>0.00265116382187605</v>
      </c>
    </row>
    <row r="143" spans="12:13" ht="12.75">
      <c r="L143" s="64">
        <f t="shared" si="4"/>
        <v>0.1420000000000001</v>
      </c>
      <c r="M143" s="64">
        <v>0.00239118289328053</v>
      </c>
    </row>
    <row r="144" spans="12:13" ht="12.75">
      <c r="L144" s="64">
        <f t="shared" si="4"/>
        <v>0.1430000000000001</v>
      </c>
      <c r="M144" s="64">
        <v>0.00215883669218484</v>
      </c>
    </row>
    <row r="145" spans="12:13" ht="12.75">
      <c r="L145" s="64">
        <f t="shared" si="4"/>
        <v>0.1440000000000001</v>
      </c>
      <c r="M145" s="64">
        <v>0.00185405193758338</v>
      </c>
    </row>
    <row r="146" spans="12:13" ht="12.75">
      <c r="L146" s="64">
        <f t="shared" si="4"/>
        <v>0.1450000000000001</v>
      </c>
      <c r="M146" s="64">
        <v>0.00159024388106886</v>
      </c>
    </row>
    <row r="147" spans="12:13" ht="12.75">
      <c r="L147" s="64">
        <f t="shared" si="4"/>
        <v>0.1460000000000001</v>
      </c>
      <c r="M147" s="64">
        <v>0.0012536895457703</v>
      </c>
    </row>
    <row r="148" spans="12:13" ht="12.75">
      <c r="L148" s="64">
        <f t="shared" si="4"/>
        <v>0.1470000000000001</v>
      </c>
      <c r="M148" s="64">
        <v>0.000969556353962981</v>
      </c>
    </row>
    <row r="149" spans="12:13" ht="12.75">
      <c r="L149" s="64">
        <f t="shared" si="4"/>
        <v>0.1480000000000001</v>
      </c>
      <c r="M149" s="64">
        <v>0.000615274201907556</v>
      </c>
    </row>
    <row r="150" spans="12:13" ht="12.75">
      <c r="L150" s="64">
        <f t="shared" si="4"/>
        <v>0.1490000000000001</v>
      </c>
      <c r="M150" s="64">
        <v>0.000322541684560194</v>
      </c>
    </row>
    <row r="151" spans="12:13" ht="12.75">
      <c r="L151" s="64">
        <f t="shared" si="4"/>
        <v>0.1500000000000001</v>
      </c>
      <c r="M151" s="64">
        <v>0.000159760505065233</v>
      </c>
    </row>
    <row r="157" ht="12.75">
      <c r="L157" s="87"/>
    </row>
    <row r="158" ht="12.75">
      <c r="L158" s="87"/>
    </row>
    <row r="159" ht="12.75">
      <c r="L159" s="87"/>
    </row>
    <row r="160" ht="12.75">
      <c r="L160" s="87"/>
    </row>
    <row r="161" ht="12.75">
      <c r="L161" s="87"/>
    </row>
    <row r="162" ht="12.75">
      <c r="L162" s="87"/>
    </row>
    <row r="163" ht="12.75">
      <c r="L163" s="87"/>
    </row>
  </sheetData>
  <printOptions/>
  <pageMargins left="0.3937007874015748" right="0.1968503937007874" top="0.5905511811023623" bottom="0.5905511811023623" header="0.5118110236220472" footer="0.5118110236220472"/>
  <pageSetup horizontalDpi="360" verticalDpi="360" orientation="portrait" paperSize="9" r:id="rId6"/>
  <drawing r:id="rId5"/>
  <legacyDrawing r:id="rId4"/>
  <oleObjects>
    <oleObject progId="Equation.3" shapeId="1954262" r:id="rId1"/>
    <oleObject progId="Equation.3" shapeId="1954267" r:id="rId2"/>
    <oleObject progId="Equation.3" shapeId="1954268"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三菱電機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奥津 尚宏</dc:creator>
  <cp:keywords/>
  <dc:description/>
  <cp:lastModifiedBy>奥津 尚宏</cp:lastModifiedBy>
  <cp:lastPrinted>1998-10-19T07:51:25Z</cp:lastPrinted>
  <dcterms:created xsi:type="dcterms:W3CDTF">1997-11-27T08:13:18Z</dcterms:created>
  <dcterms:modified xsi:type="dcterms:W3CDTF">2002-08-20T13:20:53Z</dcterms:modified>
  <cp:category/>
  <cp:version/>
  <cp:contentType/>
  <cp:contentStatus/>
</cp:coreProperties>
</file>