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75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<sst xmlns="http://schemas.openxmlformats.org/spreadsheetml/2006/main" count="44" uniqueCount="36">
  <si>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ボルト径</t>
  </si>
  <si>
    <t>定着長</t>
  </si>
  <si>
    <t>ＲＣ　Ｆｃ</t>
  </si>
  <si>
    <t>kN</t>
  </si>
  <si>
    <t>mm</t>
  </si>
  <si>
    <t>N/mm^2</t>
  </si>
  <si>
    <t>検定比</t>
  </si>
  <si>
    <t>■ﾍﾞｰｽ検討</t>
  </si>
  <si>
    <t>cm^2</t>
  </si>
  <si>
    <t>cm^2</t>
  </si>
  <si>
    <t>fto</t>
  </si>
  <si>
    <t>τ</t>
  </si>
  <si>
    <t>fts</t>
  </si>
  <si>
    <t>定着検定比</t>
  </si>
  <si>
    <t xml:space="preserve"> 引張りと剪断を受けるﾎﾞﾙﾄ検討</t>
  </si>
  <si>
    <t>&lt; fto</t>
  </si>
  <si>
    <t>&lt; 1</t>
  </si>
  <si>
    <t>cm^3</t>
  </si>
  <si>
    <t>ﾍﾞｰｽＰＬ有効幅</t>
  </si>
  <si>
    <t>kN･cm</t>
  </si>
  <si>
    <t xml:space="preserve">    手摺ベースの検討</t>
  </si>
  <si>
    <t>MAR.2018  by Lion</t>
  </si>
  <si>
    <t>ベース厚味 t=</t>
  </si>
  <si>
    <t>ｱﾝｶｰ有効断面 Ae=</t>
  </si>
  <si>
    <t>ｱﾝｶｰ　　         A=</t>
  </si>
  <si>
    <t>ｺｰﾝ破壊         A=</t>
  </si>
  <si>
    <t>←bh^2/6</t>
  </si>
  <si>
    <t>←1本当たり</t>
  </si>
  <si>
    <t>←下に押す余力（任意）</t>
  </si>
  <si>
    <t>←ＮＧではない</t>
  </si>
  <si>
    <t>短期検討</t>
  </si>
  <si>
    <t>引抜             sN=</t>
  </si>
  <si>
    <t>剪断             sQ=</t>
  </si>
  <si>
    <t xml:space="preserve">                    Z=</t>
  </si>
  <si>
    <t xml:space="preserve">                  sM=</t>
  </si>
  <si>
    <t>←L=40-4.5=35.5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</si>
</sst>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33" borderId="0" xfId="0" applyNumberFormat="1" applyFill="1" applyAlignment="1">
      <alignment vertical="center"/>
    </xf>
    <xf numFmtId="2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2" max="2" width="17.00390625" style="0" customWidth="1"/>
    <col min="3" max="3" width="8.140625" style="0" customWidth="1"/>
  </cols>
  <sheetData>
    <row r="2" spans="2:6" ht="13.5">
      <c r="B2" s="1" t="s">
        <v>20</v>
      </c>
      <c r="D2" t="s">
        <v>21</v>
      </c>
      <c r="F2" t="s">
        <v>30</v>
      </c>
    </row>
    <row r="4" ht="20.25" customHeight="1"/>
    <row r="5" spans="2:4" ht="13.5">
      <c r="B5" t="s">
        <v>22</v>
      </c>
      <c r="C5" s="9">
        <v>16</v>
      </c>
      <c r="D5" s="6" t="s">
        <v>4</v>
      </c>
    </row>
    <row r="6" spans="2:4" ht="13.5">
      <c r="B6" t="s">
        <v>0</v>
      </c>
      <c r="C6" s="9">
        <v>12</v>
      </c>
      <c r="D6" s="6" t="s">
        <v>4</v>
      </c>
    </row>
    <row r="7" spans="2:4" ht="13.5">
      <c r="B7" t="s">
        <v>1</v>
      </c>
      <c r="C7" s="9">
        <v>110</v>
      </c>
      <c r="D7" s="6" t="s">
        <v>4</v>
      </c>
    </row>
    <row r="8" spans="2:4" ht="13.5">
      <c r="B8" t="s">
        <v>2</v>
      </c>
      <c r="C8" s="9">
        <v>24</v>
      </c>
      <c r="D8" s="6" t="s">
        <v>5</v>
      </c>
    </row>
    <row r="9" spans="3:4" ht="13.5">
      <c r="C9" s="5"/>
      <c r="D9" s="6"/>
    </row>
    <row r="10" spans="2:4" ht="13.5">
      <c r="B10" t="s">
        <v>7</v>
      </c>
      <c r="C10" t="s">
        <v>14</v>
      </c>
      <c r="D10" s="6"/>
    </row>
    <row r="11" ht="13.5">
      <c r="D11" s="6"/>
    </row>
    <row r="12" spans="2:4" ht="13.5">
      <c r="B12" t="s">
        <v>24</v>
      </c>
      <c r="C12" s="3">
        <f>(C6/20)^2*PI()</f>
        <v>1.1309733552923256</v>
      </c>
      <c r="D12" s="6" t="s">
        <v>8</v>
      </c>
    </row>
    <row r="13" spans="2:4" ht="13.5">
      <c r="B13" t="s">
        <v>23</v>
      </c>
      <c r="C13" s="3">
        <f>C12*0.75</f>
        <v>0.8482300164692442</v>
      </c>
      <c r="D13" s="6" t="s">
        <v>9</v>
      </c>
    </row>
    <row r="14" spans="2:5" ht="13.5">
      <c r="B14" t="s">
        <v>31</v>
      </c>
      <c r="C14" s="7">
        <v>21</v>
      </c>
      <c r="D14" s="6" t="s">
        <v>3</v>
      </c>
      <c r="E14" t="s">
        <v>27</v>
      </c>
    </row>
    <row r="15" spans="2:5" ht="13.5">
      <c r="B15" t="s">
        <v>32</v>
      </c>
      <c r="C15" s="8">
        <v>2</v>
      </c>
      <c r="D15" s="6" t="s">
        <v>3</v>
      </c>
      <c r="E15" t="s">
        <v>28</v>
      </c>
    </row>
    <row r="16" spans="2:4" ht="13.5">
      <c r="B16" t="s">
        <v>10</v>
      </c>
      <c r="C16" s="3">
        <f>C14/2.36</f>
        <v>8.898305084745763</v>
      </c>
      <c r="D16" s="6"/>
    </row>
    <row r="17" spans="2:4" ht="13.5">
      <c r="B17" t="s">
        <v>11</v>
      </c>
      <c r="C17" s="3">
        <f>C15/C12</f>
        <v>1.768388256576615</v>
      </c>
      <c r="D17" s="6"/>
    </row>
    <row r="18" spans="2:6" ht="13.5">
      <c r="B18" t="s">
        <v>12</v>
      </c>
      <c r="C18" s="3">
        <f>1.4*C16-1.6*C17</f>
        <v>9.628205908121483</v>
      </c>
      <c r="D18" s="6" t="s">
        <v>15</v>
      </c>
      <c r="E18" t="str">
        <f>IF((C18&lt;C16),"OK","NO")</f>
        <v>NO</v>
      </c>
      <c r="F18" t="s">
        <v>29</v>
      </c>
    </row>
    <row r="19" spans="2:5" ht="13.5">
      <c r="B19" t="s">
        <v>13</v>
      </c>
      <c r="C19" s="2">
        <f>C14/(C7/10)*C6/10*PI()*0.132</f>
        <v>0.9500176184455535</v>
      </c>
      <c r="D19" s="12" t="s">
        <v>16</v>
      </c>
      <c r="E19" s="11" t="str">
        <f>IF((C19&lt;1),"OK","NG")</f>
        <v>OK</v>
      </c>
    </row>
    <row r="20" spans="2:4" ht="13.5">
      <c r="B20" t="s">
        <v>25</v>
      </c>
      <c r="C20" s="5">
        <f>(C7/10)^2*PI()</f>
        <v>380.132711084365</v>
      </c>
      <c r="D20" s="6" t="s">
        <v>9</v>
      </c>
    </row>
    <row r="21" spans="2:5" ht="13.5">
      <c r="B21" t="s">
        <v>6</v>
      </c>
      <c r="C21" s="2">
        <f>C14/((C8/325)*C20)</f>
        <v>0.7480939990373179</v>
      </c>
      <c r="D21" s="12" t="s">
        <v>16</v>
      </c>
      <c r="E21" s="11" t="str">
        <f>IF((C21&lt;1),"OK","NG")</f>
        <v>OK</v>
      </c>
    </row>
    <row r="22" spans="2:4" ht="13.5">
      <c r="B22" t="s">
        <v>18</v>
      </c>
      <c r="C22" s="10">
        <v>75</v>
      </c>
      <c r="D22" s="6" t="s">
        <v>4</v>
      </c>
    </row>
    <row r="23" spans="2:5" ht="13.5">
      <c r="B23" t="s">
        <v>33</v>
      </c>
      <c r="C23" s="4">
        <f>C22/10*(C5/10)^2/6</f>
        <v>3.2000000000000006</v>
      </c>
      <c r="D23" s="6" t="s">
        <v>17</v>
      </c>
      <c r="E23" t="s">
        <v>26</v>
      </c>
    </row>
    <row r="24" spans="2:5" ht="13.5">
      <c r="B24" t="s">
        <v>34</v>
      </c>
      <c r="C24" s="5">
        <f>C14*3.55</f>
        <v>74.55</v>
      </c>
      <c r="D24" s="6" t="s">
        <v>19</v>
      </c>
      <c r="E24" t="s">
        <v>35</v>
      </c>
    </row>
    <row r="25" spans="2:5" ht="13.5">
      <c r="B25" t="s">
        <v>6</v>
      </c>
      <c r="C25" s="3">
        <f>C24/(C23*23.5)</f>
        <v>0.9913563829787232</v>
      </c>
      <c r="D25" s="12" t="s">
        <v>16</v>
      </c>
      <c r="E25" s="11" t="str">
        <f>IF((C25&lt;1),"OK","NG")</f>
        <v>OK</v>
      </c>
    </row>
    <row r="26" ht="13.5">
      <c r="D26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永野芽里男</dc:creator>
  <cp:keywords/>
  <dc:description/>
  <cp:lastModifiedBy>Lion-PC</cp:lastModifiedBy>
  <cp:lastPrinted>2016-10-24T05:14:03Z</cp:lastPrinted>
  <dcterms:created xsi:type="dcterms:W3CDTF">2013-06-22T05:03:15Z</dcterms:created>
  <dcterms:modified xsi:type="dcterms:W3CDTF">2018-03-21T01:32:33Z</dcterms:modified>
  <cp:category/>
  <cp:version/>
  <cp:contentType/>
  <cp:contentStatus/>
</cp:coreProperties>
</file>